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  <sheet name="Z1_3_1" sheetId="2" state="hidden" r:id="rId2"/>
  </sheets>
  <externalReferences>
    <externalReference r:id="rId5"/>
    <externalReference r:id="rId6"/>
  </externalReferences>
  <definedNames>
    <definedName name="Z1_3">#REF!</definedName>
    <definedName name="Z1_3_1">'Z1_3_1'!$A$1:$P$28</definedName>
    <definedName name="_xlnm.Print_Area" localSheetId="0">'1_3_1'!$A$1:$V$36</definedName>
  </definedNames>
  <calcPr fullCalcOnLoad="1"/>
</workbook>
</file>

<file path=xl/sharedStrings.xml><?xml version="1.0" encoding="utf-8"?>
<sst xmlns="http://schemas.openxmlformats.org/spreadsheetml/2006/main" count="82" uniqueCount="61">
  <si>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</si>
  <si>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</si>
  <si>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</si>
  <si>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</si>
  <si>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</si>
  <si>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</si>
  <si>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</si>
  <si>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</si>
  <si>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</si>
  <si>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</si>
  <si>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Заяви про перегляд справ адміністративного судочинства за нововиявленими обставинами</t>
  </si>
  <si>
    <t>I півріччя 2015</t>
  </si>
  <si>
    <t>I півріччя 2016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</si>
  <si>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</si>
  <si>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</si>
  <si>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</si>
  <si>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</si>
  <si>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</si>
  <si>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</si>
  <si>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</si>
  <si>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</si>
  <si>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</si>
  <si>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</si>
  <si>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</si>
  <si>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</si>
  <si>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</si>
  <si>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</si>
  <si>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</si>
  <si>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</si>
  <si>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</si>
  <si>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</si>
  <si>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</si>
  <si>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</si>
  <si>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</si>
  <si>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</si>
  <si>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</si>
  <si>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</si>
  <si>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</si>
  <si>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</si>
  <si>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</si>
  <si>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</si>
  <si>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</si>
  <si>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</si>
  <si>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</si>
  <si>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</si>
  <si>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</si>
  <si>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</si>
  <si>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</si>
  <si>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</si>
  <si>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</si>
  <si>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</si>
  <si>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</si>
  <si>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</si>
  <si>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</si>
  <si>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</si>
  <si>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</si>
  <si>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</si>
  <si>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</si>
  <si>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</si>
  <si>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Динаміка, %</t>
  </si>
  <si>
    <t xml:space="preserve">Адміністративні справи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</si>
</sst>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 wrapText="1"/>
    </xf>
    <xf numFmtId="2" fontId="46" fillId="35" borderId="10" xfId="0" applyNumberFormat="1" applyFont="1" applyFill="1" applyBorder="1" applyAlignment="1">
      <alignment vertical="center"/>
    </xf>
    <xf numFmtId="172" fontId="6" fillId="35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ZVIT\1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3"/>
      <sheetName val="Z1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3_1"/>
      <sheetName val="1_3"/>
      <sheetName val="Z1_3"/>
    </sheetNames>
    <sheetDataSet>
      <sheetData sheetId="0">
        <row r="9">
          <cell r="Q9">
            <v>0</v>
          </cell>
          <cell r="S9">
            <v>0</v>
          </cell>
          <cell r="U9">
            <v>0</v>
          </cell>
        </row>
        <row r="10">
          <cell r="D10">
            <v>25</v>
          </cell>
          <cell r="G10">
            <v>15.505454545454546</v>
          </cell>
          <cell r="H10">
            <v>13.752727272727272</v>
          </cell>
          <cell r="J10">
            <v>0.11636363636363636</v>
          </cell>
          <cell r="L10">
            <v>15.621818181818183</v>
          </cell>
          <cell r="O10">
            <v>39</v>
          </cell>
          <cell r="Q10">
            <v>15.011655011655012</v>
          </cell>
          <cell r="S10">
            <v>0.04662004662004662</v>
          </cell>
          <cell r="U10">
            <v>15.05827505827506</v>
          </cell>
        </row>
        <row r="11">
          <cell r="D11">
            <v>16</v>
          </cell>
          <cell r="G11">
            <v>18.056818181818183</v>
          </cell>
          <cell r="H11">
            <v>15.386363636363637</v>
          </cell>
          <cell r="J11">
            <v>0.07954545454545454</v>
          </cell>
          <cell r="L11">
            <v>18.136363636363637</v>
          </cell>
          <cell r="U11">
            <v>0</v>
          </cell>
        </row>
        <row r="12">
          <cell r="D12">
            <v>47</v>
          </cell>
          <cell r="G12">
            <v>32.294003868471954</v>
          </cell>
          <cell r="H12">
            <v>27.264990328820115</v>
          </cell>
          <cell r="J12">
            <v>0.09671179883945841</v>
          </cell>
          <cell r="L12">
            <v>32.39071566731141</v>
          </cell>
          <cell r="O12">
            <v>53</v>
          </cell>
          <cell r="Q12">
            <v>24.710120068610635</v>
          </cell>
          <cell r="S12">
            <v>0.03773584905660377</v>
          </cell>
          <cell r="U12">
            <v>24.747855917667238</v>
          </cell>
        </row>
        <row r="13">
          <cell r="D13">
            <v>61</v>
          </cell>
          <cell r="G13">
            <v>9.031296572280178</v>
          </cell>
          <cell r="H13">
            <v>7.046199701937407</v>
          </cell>
          <cell r="J13">
            <v>0.011922503725782414</v>
          </cell>
          <cell r="L13">
            <v>9.043219076005961</v>
          </cell>
          <cell r="O13">
            <v>48</v>
          </cell>
          <cell r="Q13">
            <v>6.6022727272727275</v>
          </cell>
          <cell r="S13">
            <v>0.022727272727272728</v>
          </cell>
          <cell r="U13">
            <v>6.625</v>
          </cell>
        </row>
        <row r="14">
          <cell r="D14">
            <v>20</v>
          </cell>
          <cell r="G14">
            <v>24.354545454545452</v>
          </cell>
          <cell r="H14">
            <v>21.099999999999998</v>
          </cell>
          <cell r="J14">
            <v>0.09090909090909091</v>
          </cell>
          <cell r="L14">
            <v>24.44545454545454</v>
          </cell>
          <cell r="O14">
            <v>38</v>
          </cell>
          <cell r="Q14">
            <v>31.354066985645932</v>
          </cell>
          <cell r="S14">
            <v>0.019138755980861243</v>
          </cell>
          <cell r="U14">
            <v>31.373205741626794</v>
          </cell>
        </row>
        <row r="15">
          <cell r="D15">
            <v>14</v>
          </cell>
          <cell r="G15">
            <v>18.545454545454547</v>
          </cell>
          <cell r="H15">
            <v>14.909090909090908</v>
          </cell>
          <cell r="J15">
            <v>0.14285714285714285</v>
          </cell>
          <cell r="L15">
            <v>18.68831168831169</v>
          </cell>
          <cell r="U15">
            <v>0</v>
          </cell>
        </row>
        <row r="16">
          <cell r="D16">
            <v>28</v>
          </cell>
          <cell r="G16">
            <v>25.272727272727273</v>
          </cell>
          <cell r="H16">
            <v>22.376623376623375</v>
          </cell>
          <cell r="J16">
            <v>0.08441558441558442</v>
          </cell>
          <cell r="L16">
            <v>25.357142857142858</v>
          </cell>
          <cell r="U16">
            <v>0</v>
          </cell>
        </row>
        <row r="17">
          <cell r="D17">
            <v>22</v>
          </cell>
          <cell r="G17">
            <v>22.462809917355372</v>
          </cell>
          <cell r="H17">
            <v>20.132231404958677</v>
          </cell>
          <cell r="J17">
            <v>0.05785123966942149</v>
          </cell>
          <cell r="L17">
            <v>22.520661157024794</v>
          </cell>
          <cell r="U17">
            <v>0</v>
          </cell>
        </row>
        <row r="18">
          <cell r="D18">
            <v>24</v>
          </cell>
          <cell r="G18">
            <v>23.083333333333332</v>
          </cell>
          <cell r="H18">
            <v>17.325757575757578</v>
          </cell>
          <cell r="J18">
            <v>0.18939393939393942</v>
          </cell>
          <cell r="L18">
            <v>23.27272727272727</v>
          </cell>
          <cell r="O18">
            <v>64</v>
          </cell>
          <cell r="Q18">
            <v>34.77272727272727</v>
          </cell>
          <cell r="S18">
            <v>0.06818181818181818</v>
          </cell>
          <cell r="U18">
            <v>34.84090909090909</v>
          </cell>
        </row>
        <row r="19">
          <cell r="D19">
            <v>16</v>
          </cell>
          <cell r="G19">
            <v>26.352272727272727</v>
          </cell>
          <cell r="H19">
            <v>21.09090909090909</v>
          </cell>
          <cell r="J19">
            <v>0.07954545454545454</v>
          </cell>
          <cell r="L19">
            <v>26.43181818181818</v>
          </cell>
          <cell r="U19">
            <v>0</v>
          </cell>
        </row>
        <row r="20">
          <cell r="D20">
            <v>37</v>
          </cell>
          <cell r="G20">
            <v>5.194103194103194</v>
          </cell>
          <cell r="H20">
            <v>2.6437346437346436</v>
          </cell>
          <cell r="J20">
            <v>0</v>
          </cell>
          <cell r="L20">
            <v>5.194103194103194</v>
          </cell>
          <cell r="U20">
            <v>0</v>
          </cell>
        </row>
        <row r="21">
          <cell r="D21">
            <v>31</v>
          </cell>
          <cell r="G21">
            <v>22.02932551319648</v>
          </cell>
          <cell r="H21">
            <v>17.900293255131967</v>
          </cell>
          <cell r="J21">
            <v>0.1348973607038123</v>
          </cell>
          <cell r="L21">
            <v>22.164222873900293</v>
          </cell>
          <cell r="O21">
            <v>51</v>
          </cell>
          <cell r="Q21">
            <v>24.43137254901961</v>
          </cell>
          <cell r="S21">
            <v>0.1033868092691622</v>
          </cell>
          <cell r="U21">
            <v>24.53475935828877</v>
          </cell>
        </row>
        <row r="22">
          <cell r="D22">
            <v>16</v>
          </cell>
          <cell r="G22">
            <v>25.147727272727273</v>
          </cell>
          <cell r="H22">
            <v>21.295454545454547</v>
          </cell>
          <cell r="J22">
            <v>0.09090909090909091</v>
          </cell>
          <cell r="L22">
            <v>25.238636363636363</v>
          </cell>
          <cell r="U22">
            <v>0</v>
          </cell>
        </row>
        <row r="23">
          <cell r="D23">
            <v>33</v>
          </cell>
          <cell r="G23">
            <v>24.887052341597794</v>
          </cell>
          <cell r="H23">
            <v>17.03030303030303</v>
          </cell>
          <cell r="J23">
            <v>0.3415977961432507</v>
          </cell>
          <cell r="L23">
            <v>25.228650137741045</v>
          </cell>
          <cell r="O23">
            <v>37</v>
          </cell>
          <cell r="Q23">
            <v>28.398034398034397</v>
          </cell>
          <cell r="S23">
            <v>0.09336609336609336</v>
          </cell>
          <cell r="U23">
            <v>28.49140049140049</v>
          </cell>
        </row>
        <row r="24">
          <cell r="D24">
            <v>22</v>
          </cell>
          <cell r="G24">
            <v>23.24793388429752</v>
          </cell>
          <cell r="H24">
            <v>18.68595041322314</v>
          </cell>
          <cell r="J24">
            <v>0.09090909090909091</v>
          </cell>
          <cell r="L24">
            <v>23.33884297520661</v>
          </cell>
          <cell r="U24">
            <v>0</v>
          </cell>
        </row>
        <row r="25">
          <cell r="D25">
            <v>16</v>
          </cell>
          <cell r="G25">
            <v>22.113636363636363</v>
          </cell>
          <cell r="H25">
            <v>19.261363636363637</v>
          </cell>
          <cell r="J25">
            <v>0.056818181818181816</v>
          </cell>
          <cell r="L25">
            <v>22.170454545454547</v>
          </cell>
          <cell r="U25">
            <v>0</v>
          </cell>
        </row>
        <row r="26">
          <cell r="D26">
            <v>16</v>
          </cell>
          <cell r="G26">
            <v>26.079545454545453</v>
          </cell>
          <cell r="H26">
            <v>24.068181818181817</v>
          </cell>
          <cell r="J26">
            <v>0.11363636363636363</v>
          </cell>
          <cell r="L26">
            <v>26.193181818181817</v>
          </cell>
          <cell r="U26">
            <v>0</v>
          </cell>
        </row>
        <row r="27">
          <cell r="D27">
            <v>16</v>
          </cell>
          <cell r="G27">
            <v>21.90909090909091</v>
          </cell>
          <cell r="H27">
            <v>19.204545454545453</v>
          </cell>
          <cell r="J27">
            <v>0.11363636363636363</v>
          </cell>
          <cell r="L27">
            <v>22.022727272727273</v>
          </cell>
          <cell r="U27">
            <v>0</v>
          </cell>
        </row>
        <row r="28">
          <cell r="D28">
            <v>40</v>
          </cell>
          <cell r="G28">
            <v>34.913636363636364</v>
          </cell>
          <cell r="H28">
            <v>27.518181818181816</v>
          </cell>
          <cell r="J28">
            <v>0.08636363636363636</v>
          </cell>
          <cell r="L28">
            <v>35</v>
          </cell>
          <cell r="O28">
            <v>43</v>
          </cell>
          <cell r="Q28">
            <v>22.98520084566596</v>
          </cell>
          <cell r="S28">
            <v>0.08033826638477802</v>
          </cell>
          <cell r="U28">
            <v>23.06553911205074</v>
          </cell>
        </row>
        <row r="29">
          <cell r="D29">
            <v>16</v>
          </cell>
          <cell r="G29">
            <v>24.056818181818183</v>
          </cell>
          <cell r="H29">
            <v>20.863636363636363</v>
          </cell>
          <cell r="J29">
            <v>0.19318181818181818</v>
          </cell>
          <cell r="L29">
            <v>24.25</v>
          </cell>
          <cell r="U29">
            <v>0</v>
          </cell>
        </row>
        <row r="30">
          <cell r="D30">
            <v>20</v>
          </cell>
          <cell r="G30">
            <v>26.41818181818182</v>
          </cell>
          <cell r="H30">
            <v>20.8</v>
          </cell>
          <cell r="J30">
            <v>0.11818181818181818</v>
          </cell>
          <cell r="L30">
            <v>26.53636363636364</v>
          </cell>
          <cell r="U30">
            <v>0</v>
          </cell>
        </row>
        <row r="31">
          <cell r="D31">
            <v>19</v>
          </cell>
          <cell r="G31">
            <v>16.114832535885167</v>
          </cell>
          <cell r="H31">
            <v>13.789473684210526</v>
          </cell>
          <cell r="J31">
            <v>0.20095693779904308</v>
          </cell>
          <cell r="L31">
            <v>16.31578947368421</v>
          </cell>
          <cell r="U31">
            <v>0</v>
          </cell>
        </row>
        <row r="32">
          <cell r="D32">
            <v>15</v>
          </cell>
          <cell r="G32">
            <v>19.345454545454547</v>
          </cell>
          <cell r="H32">
            <v>17.018181818181816</v>
          </cell>
          <cell r="J32">
            <v>0.024242424242424242</v>
          </cell>
          <cell r="L32">
            <v>19.36969696969697</v>
          </cell>
          <cell r="U32">
            <v>0</v>
          </cell>
        </row>
        <row r="33">
          <cell r="D33">
            <v>16</v>
          </cell>
          <cell r="G33">
            <v>24.84090909090909</v>
          </cell>
          <cell r="H33">
            <v>19.977272727272727</v>
          </cell>
          <cell r="J33">
            <v>0.056818181818181816</v>
          </cell>
          <cell r="L33">
            <v>24.897727272727273</v>
          </cell>
          <cell r="U33">
            <v>0</v>
          </cell>
        </row>
        <row r="34">
          <cell r="D34">
            <v>50</v>
          </cell>
          <cell r="G34">
            <v>48.472727272727276</v>
          </cell>
          <cell r="H34">
            <v>40.13454545454545</v>
          </cell>
          <cell r="J34">
            <v>0.3054545454545454</v>
          </cell>
          <cell r="L34">
            <v>48.77818181818182</v>
          </cell>
          <cell r="U34">
            <v>0</v>
          </cell>
        </row>
        <row r="35">
          <cell r="U35">
            <v>0</v>
          </cell>
        </row>
        <row r="36">
          <cell r="G36">
            <v>23.787021154945684</v>
          </cell>
          <cell r="H36">
            <v>19.52201257861635</v>
          </cell>
          <cell r="J36">
            <v>0.11863922241280732</v>
          </cell>
          <cell r="L36">
            <v>23.90566037735849</v>
          </cell>
          <cell r="O36">
            <v>373</v>
          </cell>
          <cell r="Q36">
            <v>23.89812332439678</v>
          </cell>
          <cell r="S36">
            <v>0.05946868145259566</v>
          </cell>
          <cell r="U3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10" width="7.625" style="1" customWidth="1"/>
    <col min="11" max="11" width="8.125" style="1" customWidth="1"/>
    <col min="12" max="12" width="7.75390625" style="1" customWidth="1"/>
    <col min="13" max="13" width="7.00390625" style="12" customWidth="1"/>
    <col min="14" max="14" width="7.625" style="1" customWidth="1"/>
    <col min="15" max="16" width="7.75390625" style="1" customWidth="1"/>
    <col min="17" max="18" width="7.625" style="1" customWidth="1"/>
    <col min="19" max="20" width="7.75390625" style="1" customWidth="1"/>
    <col min="21" max="21" width="8.125" style="1" customWidth="1"/>
    <col min="22" max="22" width="7.25390625" style="12" customWidth="1"/>
    <col min="23" max="23" width="27.375" style="1" customWidth="1"/>
    <col min="24" max="16384" width="9.125" style="1" customWidth="1"/>
  </cols>
  <sheetData>
    <row r="1" spans="19:21" ht="10.5" customHeight="1">
      <c r="S1" s="13"/>
      <c r="T1" s="13"/>
      <c r="U1" s="11" t="s">
        <v>0</v>
      </c>
    </row>
    <row r="2" spans="1:22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"/>
      <c r="N3" s="2"/>
      <c r="O3" s="2"/>
      <c r="P3" s="2"/>
      <c r="Q3" s="2"/>
      <c r="R3" s="2"/>
      <c r="S3" s="2"/>
      <c r="T3" s="2"/>
      <c r="V3" s="14"/>
    </row>
    <row r="4" spans="1:22" ht="25.5" customHeight="1">
      <c r="A4" s="29" t="s">
        <v>2</v>
      </c>
      <c r="B4" s="23" t="s">
        <v>3</v>
      </c>
      <c r="C4" s="24" t="s">
        <v>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5</v>
      </c>
      <c r="O4" s="24"/>
      <c r="P4" s="24"/>
      <c r="Q4" s="24"/>
      <c r="R4" s="24"/>
      <c r="S4" s="24"/>
      <c r="T4" s="24"/>
      <c r="U4" s="24"/>
      <c r="V4" s="24"/>
    </row>
    <row r="5" spans="1:22" ht="87" customHeight="1">
      <c r="A5" s="29"/>
      <c r="B5" s="23"/>
      <c r="C5" s="23" t="s">
        <v>6</v>
      </c>
      <c r="D5" s="23"/>
      <c r="E5" s="24" t="s">
        <v>7</v>
      </c>
      <c r="F5" s="24"/>
      <c r="G5" s="24"/>
      <c r="H5" s="24"/>
      <c r="I5" s="25" t="s">
        <v>8</v>
      </c>
      <c r="J5" s="25"/>
      <c r="K5" s="24" t="s">
        <v>9</v>
      </c>
      <c r="L5" s="24"/>
      <c r="M5" s="26" t="s">
        <v>59</v>
      </c>
      <c r="N5" s="23" t="s">
        <v>6</v>
      </c>
      <c r="O5" s="23"/>
      <c r="P5" s="24" t="s">
        <v>60</v>
      </c>
      <c r="Q5" s="24"/>
      <c r="R5" s="25" t="s">
        <v>10</v>
      </c>
      <c r="S5" s="25"/>
      <c r="T5" s="24" t="s">
        <v>9</v>
      </c>
      <c r="U5" s="24"/>
      <c r="V5" s="26" t="s">
        <v>59</v>
      </c>
    </row>
    <row r="6" spans="1:22" ht="12.75" customHeight="1">
      <c r="A6" s="29"/>
      <c r="B6" s="23"/>
      <c r="C6" s="22" t="s">
        <v>11</v>
      </c>
      <c r="D6" s="22" t="s">
        <v>12</v>
      </c>
      <c r="E6" s="27" t="s">
        <v>11</v>
      </c>
      <c r="F6" s="27"/>
      <c r="G6" s="27" t="s">
        <v>12</v>
      </c>
      <c r="H6" s="27"/>
      <c r="I6" s="22" t="s">
        <v>11</v>
      </c>
      <c r="J6" s="22" t="s">
        <v>12</v>
      </c>
      <c r="K6" s="22" t="s">
        <v>11</v>
      </c>
      <c r="L6" s="22" t="s">
        <v>12</v>
      </c>
      <c r="M6" s="26"/>
      <c r="N6" s="22" t="s">
        <v>11</v>
      </c>
      <c r="O6" s="22" t="s">
        <v>12</v>
      </c>
      <c r="P6" s="22" t="s">
        <v>11</v>
      </c>
      <c r="Q6" s="22" t="s">
        <v>12</v>
      </c>
      <c r="R6" s="22" t="s">
        <v>11</v>
      </c>
      <c r="S6" s="22" t="s">
        <v>12</v>
      </c>
      <c r="T6" s="22" t="s">
        <v>11</v>
      </c>
      <c r="U6" s="22" t="s">
        <v>12</v>
      </c>
      <c r="V6" s="26"/>
    </row>
    <row r="7" spans="1:22" ht="36.75" customHeight="1">
      <c r="A7" s="29"/>
      <c r="B7" s="23"/>
      <c r="C7" s="22"/>
      <c r="D7" s="22"/>
      <c r="E7" s="3" t="s">
        <v>9</v>
      </c>
      <c r="F7" s="3" t="s">
        <v>13</v>
      </c>
      <c r="G7" s="3" t="s">
        <v>9</v>
      </c>
      <c r="H7" s="3" t="s">
        <v>13</v>
      </c>
      <c r="I7" s="22"/>
      <c r="J7" s="22"/>
      <c r="K7" s="22"/>
      <c r="L7" s="22"/>
      <c r="M7" s="26"/>
      <c r="N7" s="22"/>
      <c r="O7" s="22"/>
      <c r="P7" s="22"/>
      <c r="Q7" s="22"/>
      <c r="R7" s="22"/>
      <c r="S7" s="22"/>
      <c r="T7" s="22"/>
      <c r="U7" s="22"/>
      <c r="V7" s="26"/>
    </row>
    <row r="8" spans="1:22" ht="12.75" customHeight="1">
      <c r="A8" s="8" t="s">
        <v>14</v>
      </c>
      <c r="B8" s="8" t="s">
        <v>15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9">
        <v>11</v>
      </c>
      <c r="N8" s="8">
        <v>12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  <c r="T8" s="8">
        <v>18</v>
      </c>
      <c r="U8" s="8">
        <v>19</v>
      </c>
      <c r="V8" s="9">
        <v>20</v>
      </c>
    </row>
    <row r="9" spans="1:22" ht="14.25" customHeight="1">
      <c r="A9" s="10">
        <v>1</v>
      </c>
      <c r="B9" s="4" t="s">
        <v>16</v>
      </c>
      <c r="C9" s="6">
        <f>'[2]1_3_1'!D9</f>
        <v>0</v>
      </c>
      <c r="D9" s="6">
        <v>0</v>
      </c>
      <c r="E9" s="15">
        <f>'[2]1_3_1'!G9</f>
        <v>0</v>
      </c>
      <c r="F9" s="15">
        <f>'[2]1_3_1'!H9</f>
        <v>0</v>
      </c>
      <c r="G9" s="15">
        <f>'Z1_3_1'!C2</f>
        <v>0</v>
      </c>
      <c r="H9" s="15">
        <f>'Z1_3_1'!D2</f>
        <v>0</v>
      </c>
      <c r="I9" s="15">
        <f>'[2]1_3_1'!J9</f>
        <v>0</v>
      </c>
      <c r="J9" s="15">
        <f>'Z1_3_1'!F2</f>
        <v>0</v>
      </c>
      <c r="K9" s="15">
        <f>'[2]1_3_1'!L9</f>
        <v>0</v>
      </c>
      <c r="L9" s="15">
        <f>G9+J9</f>
        <v>0</v>
      </c>
      <c r="M9" s="5"/>
      <c r="N9" s="16">
        <f>'[2]1_3_1'!O9</f>
        <v>0</v>
      </c>
      <c r="O9" s="16"/>
      <c r="P9" s="15">
        <f>'[2]1_3_1'!Q9</f>
        <v>0</v>
      </c>
      <c r="Q9" s="15">
        <v>0</v>
      </c>
      <c r="R9" s="15">
        <f>'[2]1_3_1'!S9</f>
        <v>0</v>
      </c>
      <c r="S9" s="15">
        <f>'Z1_3_1'!M2</f>
        <v>0</v>
      </c>
      <c r="T9" s="15">
        <f>'[2]1_3_1'!U9</f>
        <v>0</v>
      </c>
      <c r="U9" s="15">
        <f>Q9+S9</f>
        <v>0</v>
      </c>
      <c r="V9" s="5"/>
    </row>
    <row r="10" spans="1:22" ht="14.25" customHeight="1">
      <c r="A10" s="10">
        <v>2</v>
      </c>
      <c r="B10" s="4" t="s">
        <v>17</v>
      </c>
      <c r="C10" s="6">
        <f>'[2]1_3_1'!D10</f>
        <v>25</v>
      </c>
      <c r="D10" s="6">
        <f>'Z1_3_1'!P3</f>
        <v>25</v>
      </c>
      <c r="E10" s="15">
        <f>'[2]1_3_1'!G10</f>
        <v>15.505454545454546</v>
      </c>
      <c r="F10" s="15">
        <f>'[2]1_3_1'!H10</f>
        <v>13.752727272727272</v>
      </c>
      <c r="G10" s="15">
        <f>'Z1_3_1'!C3</f>
        <v>9.15</v>
      </c>
      <c r="H10" s="15">
        <f>'Z1_3_1'!D3</f>
        <v>6.45</v>
      </c>
      <c r="I10" s="15">
        <f>'[2]1_3_1'!J10</f>
        <v>0.11636363636363636</v>
      </c>
      <c r="J10" s="15">
        <f>'Z1_3_1'!F3</f>
        <v>0.03</v>
      </c>
      <c r="K10" s="15">
        <f>'[2]1_3_1'!L10</f>
        <v>15.621818181818183</v>
      </c>
      <c r="L10" s="15">
        <f aca="true" t="shared" si="0" ref="L10:L35">G10+J10</f>
        <v>9.18</v>
      </c>
      <c r="M10" s="31">
        <f aca="true" t="shared" si="1" ref="M10:M36">(L10/K10)*100-100</f>
        <v>-41.23603351955308</v>
      </c>
      <c r="N10" s="16">
        <f>'[2]1_3_1'!O10</f>
        <v>39</v>
      </c>
      <c r="O10" s="16">
        <v>39</v>
      </c>
      <c r="P10" s="15">
        <f>'[2]1_3_1'!Q10</f>
        <v>15.011655011655012</v>
      </c>
      <c r="Q10" s="15">
        <f>2229/39/5.5</f>
        <v>10.391608391608392</v>
      </c>
      <c r="R10" s="15">
        <f>'[2]1_3_1'!S10</f>
        <v>0.04662004662004662</v>
      </c>
      <c r="S10" s="15">
        <f>7/5.5/O10</f>
        <v>0.03263403263403263</v>
      </c>
      <c r="T10" s="15">
        <f>'[2]1_3_1'!U10</f>
        <v>15.05827505827506</v>
      </c>
      <c r="U10" s="15">
        <f aca="true" t="shared" si="2" ref="U10:U36">Q10+S10</f>
        <v>10.424242424242424</v>
      </c>
      <c r="V10" s="31">
        <f>U10/T10*100-100</f>
        <v>-30.773993808049553</v>
      </c>
    </row>
    <row r="11" spans="1:22" ht="14.25" customHeight="1">
      <c r="A11" s="10">
        <v>3</v>
      </c>
      <c r="B11" s="4" t="s">
        <v>18</v>
      </c>
      <c r="C11" s="6">
        <f>'[2]1_3_1'!D11</f>
        <v>16</v>
      </c>
      <c r="D11" s="6">
        <f>'Z1_3_1'!P4</f>
        <v>16</v>
      </c>
      <c r="E11" s="15">
        <f>'[2]1_3_1'!G11</f>
        <v>18.056818181818183</v>
      </c>
      <c r="F11" s="15">
        <f>'[2]1_3_1'!H11</f>
        <v>15.386363636363637</v>
      </c>
      <c r="G11" s="15">
        <f>'Z1_3_1'!C4</f>
        <v>14.32</v>
      </c>
      <c r="H11" s="15">
        <f>'Z1_3_1'!D4</f>
        <v>8.24</v>
      </c>
      <c r="I11" s="15">
        <f>'[2]1_3_1'!J11</f>
        <v>0.07954545454545454</v>
      </c>
      <c r="J11" s="15">
        <f>'Z1_3_1'!F4</f>
        <v>0.05</v>
      </c>
      <c r="K11" s="15">
        <f>'[2]1_3_1'!L11</f>
        <v>18.136363636363637</v>
      </c>
      <c r="L11" s="15">
        <f t="shared" si="0"/>
        <v>14.370000000000001</v>
      </c>
      <c r="M11" s="31">
        <f t="shared" si="1"/>
        <v>-20.766917293233078</v>
      </c>
      <c r="N11" s="16">
        <f>'[2]1_3_1'!O11</f>
        <v>0</v>
      </c>
      <c r="O11" s="16"/>
      <c r="P11" s="15">
        <f>'[2]1_3_1'!Q11</f>
        <v>0</v>
      </c>
      <c r="Q11" s="15">
        <v>0</v>
      </c>
      <c r="R11" s="15">
        <f>'[2]1_3_1'!S11</f>
        <v>0</v>
      </c>
      <c r="S11" s="15"/>
      <c r="T11" s="15">
        <f>'[2]1_3_1'!U11</f>
        <v>0</v>
      </c>
      <c r="U11" s="15">
        <f t="shared" si="2"/>
        <v>0</v>
      </c>
      <c r="V11" s="31"/>
    </row>
    <row r="12" spans="1:22" ht="14.25" customHeight="1">
      <c r="A12" s="10">
        <v>4</v>
      </c>
      <c r="B12" s="4" t="s">
        <v>19</v>
      </c>
      <c r="C12" s="6">
        <f>'[2]1_3_1'!D12</f>
        <v>47</v>
      </c>
      <c r="D12" s="6">
        <f>'Z1_3_1'!P5</f>
        <v>47</v>
      </c>
      <c r="E12" s="15">
        <f>'[2]1_3_1'!G12</f>
        <v>32.294003868471954</v>
      </c>
      <c r="F12" s="15">
        <f>'[2]1_3_1'!H12</f>
        <v>27.264990328820115</v>
      </c>
      <c r="G12" s="15">
        <f>'Z1_3_1'!C5</f>
        <v>21.68</v>
      </c>
      <c r="H12" s="15">
        <f>'Z1_3_1'!D5</f>
        <v>10.28</v>
      </c>
      <c r="I12" s="15">
        <f>'[2]1_3_1'!J12</f>
        <v>0.09671179883945841</v>
      </c>
      <c r="J12" s="15">
        <f>'Z1_3_1'!F5</f>
        <v>0.09</v>
      </c>
      <c r="K12" s="15">
        <f>'[2]1_3_1'!L12</f>
        <v>32.39071566731141</v>
      </c>
      <c r="L12" s="15">
        <f t="shared" si="0"/>
        <v>21.77</v>
      </c>
      <c r="M12" s="31">
        <f t="shared" si="1"/>
        <v>-32.78938253911382</v>
      </c>
      <c r="N12" s="16">
        <f>'[2]1_3_1'!O12</f>
        <v>53</v>
      </c>
      <c r="O12" s="16">
        <v>40</v>
      </c>
      <c r="P12" s="15">
        <f>'[2]1_3_1'!Q12</f>
        <v>24.710120068610635</v>
      </c>
      <c r="Q12" s="15">
        <f>5583/40/5.5</f>
        <v>25.377272727272725</v>
      </c>
      <c r="R12" s="15">
        <f>'[2]1_3_1'!S12</f>
        <v>0.03773584905660377</v>
      </c>
      <c r="S12" s="15">
        <f>11/5.5/O12</f>
        <v>0.05</v>
      </c>
      <c r="T12" s="15">
        <f>'[2]1_3_1'!U12</f>
        <v>24.747855917667238</v>
      </c>
      <c r="U12" s="15">
        <f t="shared" si="2"/>
        <v>25.427272727272726</v>
      </c>
      <c r="V12" s="31">
        <f>U12/T12*100-100</f>
        <v>2.74535625173273</v>
      </c>
    </row>
    <row r="13" spans="1:22" ht="14.25" customHeight="1">
      <c r="A13" s="10">
        <v>5</v>
      </c>
      <c r="B13" s="4" t="s">
        <v>20</v>
      </c>
      <c r="C13" s="6">
        <f>'[2]1_3_1'!D13</f>
        <v>61</v>
      </c>
      <c r="D13" s="6">
        <f>'Z1_3_1'!P6</f>
        <v>60</v>
      </c>
      <c r="E13" s="15">
        <f>'[2]1_3_1'!G13</f>
        <v>9.031296572280178</v>
      </c>
      <c r="F13" s="15">
        <f>'[2]1_3_1'!H13</f>
        <v>7.046199701937407</v>
      </c>
      <c r="G13" s="15">
        <f>'Z1_3_1'!C6</f>
        <v>9.36</v>
      </c>
      <c r="H13" s="15">
        <f>'Z1_3_1'!D6</f>
        <v>3.1</v>
      </c>
      <c r="I13" s="15">
        <f>'[2]1_3_1'!J13</f>
        <v>0.011922503725782414</v>
      </c>
      <c r="J13" s="15">
        <f>'Z1_3_1'!F6</f>
        <v>0.03</v>
      </c>
      <c r="K13" s="15">
        <f>'[2]1_3_1'!L13</f>
        <v>9.043219076005961</v>
      </c>
      <c r="L13" s="15">
        <f t="shared" si="0"/>
        <v>9.389999999999999</v>
      </c>
      <c r="M13" s="31">
        <f t="shared" si="1"/>
        <v>3.8347066578773763</v>
      </c>
      <c r="N13" s="16">
        <f>'[2]1_3_1'!O13</f>
        <v>48</v>
      </c>
      <c r="O13" s="16">
        <v>48</v>
      </c>
      <c r="P13" s="15">
        <f>'[2]1_3_1'!Q13</f>
        <v>6.6022727272727275</v>
      </c>
      <c r="Q13" s="15">
        <f>1741/48/5.5</f>
        <v>6.59469696969697</v>
      </c>
      <c r="R13" s="15">
        <f>'[2]1_3_1'!S13</f>
        <v>0.022727272727272728</v>
      </c>
      <c r="S13" s="15">
        <f>3/5.5/O13</f>
        <v>0.011363636363636362</v>
      </c>
      <c r="T13" s="15">
        <f>'[2]1_3_1'!U13</f>
        <v>6.625</v>
      </c>
      <c r="U13" s="15">
        <f t="shared" si="2"/>
        <v>6.606060606060606</v>
      </c>
      <c r="V13" s="31">
        <f>U13/T13*100-100</f>
        <v>-0.28587764436819896</v>
      </c>
    </row>
    <row r="14" spans="1:22" ht="14.25" customHeight="1">
      <c r="A14" s="10">
        <v>6</v>
      </c>
      <c r="B14" s="4" t="s">
        <v>21</v>
      </c>
      <c r="C14" s="6">
        <f>'[2]1_3_1'!D14</f>
        <v>20</v>
      </c>
      <c r="D14" s="6">
        <f>'Z1_3_1'!P7</f>
        <v>20</v>
      </c>
      <c r="E14" s="15">
        <f>'[2]1_3_1'!G14</f>
        <v>24.354545454545452</v>
      </c>
      <c r="F14" s="15">
        <f>'[2]1_3_1'!H14</f>
        <v>21.099999999999998</v>
      </c>
      <c r="G14" s="15">
        <f>'Z1_3_1'!C7</f>
        <v>16.9</v>
      </c>
      <c r="H14" s="15">
        <f>'Z1_3_1'!D7</f>
        <v>7.43</v>
      </c>
      <c r="I14" s="15">
        <f>'[2]1_3_1'!J14</f>
        <v>0.09090909090909091</v>
      </c>
      <c r="J14" s="15">
        <f>'Z1_3_1'!F7</f>
        <v>0.06</v>
      </c>
      <c r="K14" s="15">
        <f>'[2]1_3_1'!L14</f>
        <v>24.44545454545454</v>
      </c>
      <c r="L14" s="15">
        <f t="shared" si="0"/>
        <v>16.959999999999997</v>
      </c>
      <c r="M14" s="31">
        <f t="shared" si="1"/>
        <v>-30.621048716995176</v>
      </c>
      <c r="N14" s="16">
        <f>'[2]1_3_1'!O14</f>
        <v>38</v>
      </c>
      <c r="O14" s="16">
        <v>38</v>
      </c>
      <c r="P14" s="15">
        <f>'[2]1_3_1'!Q14</f>
        <v>31.354066985645932</v>
      </c>
      <c r="Q14" s="15">
        <f>3715/38/5.5</f>
        <v>17.775119617224878</v>
      </c>
      <c r="R14" s="15">
        <f>'[2]1_3_1'!S14</f>
        <v>0.019138755980861243</v>
      </c>
      <c r="S14" s="15">
        <f>6/5.5/O14</f>
        <v>0.028708133971291863</v>
      </c>
      <c r="T14" s="15">
        <f>'[2]1_3_1'!U14</f>
        <v>31.373205741626794</v>
      </c>
      <c r="U14" s="15">
        <f t="shared" si="2"/>
        <v>17.80382775119617</v>
      </c>
      <c r="V14" s="31">
        <f>U14/T14*100-100</f>
        <v>-43.25148696050024</v>
      </c>
    </row>
    <row r="15" spans="1:22" ht="14.25" customHeight="1">
      <c r="A15" s="10">
        <v>7</v>
      </c>
      <c r="B15" s="4" t="s">
        <v>22</v>
      </c>
      <c r="C15" s="6">
        <f>'[2]1_3_1'!D15</f>
        <v>14</v>
      </c>
      <c r="D15" s="6">
        <f>'Z1_3_1'!P8</f>
        <v>14</v>
      </c>
      <c r="E15" s="15">
        <f>'[2]1_3_1'!G15</f>
        <v>18.545454545454547</v>
      </c>
      <c r="F15" s="15">
        <f>'[2]1_3_1'!H15</f>
        <v>14.909090909090908</v>
      </c>
      <c r="G15" s="15">
        <f>'Z1_3_1'!C8</f>
        <v>15.05</v>
      </c>
      <c r="H15" s="15">
        <f>'Z1_3_1'!D8</f>
        <v>5.94</v>
      </c>
      <c r="I15" s="15">
        <f>'[2]1_3_1'!J15</f>
        <v>0.14285714285714285</v>
      </c>
      <c r="J15" s="15">
        <f>'Z1_3_1'!F8</f>
        <v>0.09</v>
      </c>
      <c r="K15" s="15">
        <f>'[2]1_3_1'!L15</f>
        <v>18.68831168831169</v>
      </c>
      <c r="L15" s="15">
        <f t="shared" si="0"/>
        <v>15.14</v>
      </c>
      <c r="M15" s="31">
        <f t="shared" si="1"/>
        <v>-18.98679638637944</v>
      </c>
      <c r="N15" s="16">
        <f>'[2]1_3_1'!O15</f>
        <v>0</v>
      </c>
      <c r="O15" s="16"/>
      <c r="P15" s="15">
        <f>'[2]1_3_1'!Q15</f>
        <v>0</v>
      </c>
      <c r="Q15" s="15">
        <v>0</v>
      </c>
      <c r="R15" s="15">
        <f>'[2]1_3_1'!S15</f>
        <v>0</v>
      </c>
      <c r="S15" s="15"/>
      <c r="T15" s="15">
        <f>'[2]1_3_1'!U15</f>
        <v>0</v>
      </c>
      <c r="U15" s="15">
        <f t="shared" si="2"/>
        <v>0</v>
      </c>
      <c r="V15" s="31"/>
    </row>
    <row r="16" spans="1:22" ht="14.25" customHeight="1">
      <c r="A16" s="10">
        <v>8</v>
      </c>
      <c r="B16" s="4" t="s">
        <v>23</v>
      </c>
      <c r="C16" s="6">
        <f>'[2]1_3_1'!D16</f>
        <v>28</v>
      </c>
      <c r="D16" s="6">
        <f>'Z1_3_1'!P9</f>
        <v>28</v>
      </c>
      <c r="E16" s="15">
        <f>'[2]1_3_1'!G16</f>
        <v>25.272727272727273</v>
      </c>
      <c r="F16" s="15">
        <f>'[2]1_3_1'!H16</f>
        <v>22.376623376623375</v>
      </c>
      <c r="G16" s="15">
        <f>'Z1_3_1'!C9</f>
        <v>15.62</v>
      </c>
      <c r="H16" s="15">
        <f>'Z1_3_1'!D9</f>
        <v>9.74</v>
      </c>
      <c r="I16" s="15">
        <f>'[2]1_3_1'!J16</f>
        <v>0.08441558441558442</v>
      </c>
      <c r="J16" s="15">
        <f>'Z1_3_1'!F9</f>
        <v>0.09</v>
      </c>
      <c r="K16" s="15">
        <f>'[2]1_3_1'!L16</f>
        <v>25.357142857142858</v>
      </c>
      <c r="L16" s="15">
        <f t="shared" si="0"/>
        <v>15.709999999999999</v>
      </c>
      <c r="M16" s="31">
        <f t="shared" si="1"/>
        <v>-38.04507042253522</v>
      </c>
      <c r="N16" s="16">
        <f>'[2]1_3_1'!O16</f>
        <v>0</v>
      </c>
      <c r="O16" s="16"/>
      <c r="P16" s="15">
        <f>'[2]1_3_1'!Q16</f>
        <v>0</v>
      </c>
      <c r="Q16" s="15">
        <v>0</v>
      </c>
      <c r="R16" s="15">
        <f>'[2]1_3_1'!S16</f>
        <v>0</v>
      </c>
      <c r="S16" s="15"/>
      <c r="T16" s="15">
        <f>'[2]1_3_1'!U16</f>
        <v>0</v>
      </c>
      <c r="U16" s="15">
        <f t="shared" si="2"/>
        <v>0</v>
      </c>
      <c r="V16" s="31"/>
    </row>
    <row r="17" spans="1:22" ht="14.25" customHeight="1">
      <c r="A17" s="10">
        <v>9</v>
      </c>
      <c r="B17" s="4" t="s">
        <v>24</v>
      </c>
      <c r="C17" s="6">
        <f>'[2]1_3_1'!D17</f>
        <v>22</v>
      </c>
      <c r="D17" s="6">
        <f>'Z1_3_1'!P10</f>
        <v>22</v>
      </c>
      <c r="E17" s="15">
        <f>'[2]1_3_1'!G17</f>
        <v>22.462809917355372</v>
      </c>
      <c r="F17" s="15">
        <f>'[2]1_3_1'!H17</f>
        <v>20.132231404958677</v>
      </c>
      <c r="G17" s="15">
        <f>'Z1_3_1'!C10</f>
        <v>8.31</v>
      </c>
      <c r="H17" s="15">
        <f>'Z1_3_1'!D10</f>
        <v>3.69</v>
      </c>
      <c r="I17" s="15">
        <f>'[2]1_3_1'!J17</f>
        <v>0.05785123966942149</v>
      </c>
      <c r="J17" s="30">
        <f>'Z1_3_1'!F10</f>
        <v>0</v>
      </c>
      <c r="K17" s="15">
        <f>'[2]1_3_1'!L17</f>
        <v>22.520661157024794</v>
      </c>
      <c r="L17" s="15">
        <f t="shared" si="0"/>
        <v>8.31</v>
      </c>
      <c r="M17" s="31">
        <f t="shared" si="1"/>
        <v>-63.100550458715595</v>
      </c>
      <c r="N17" s="16">
        <f>'[2]1_3_1'!O17</f>
        <v>0</v>
      </c>
      <c r="O17" s="16"/>
      <c r="P17" s="15">
        <f>'[2]1_3_1'!Q17</f>
        <v>0</v>
      </c>
      <c r="Q17" s="15">
        <v>0</v>
      </c>
      <c r="R17" s="15">
        <f>'[2]1_3_1'!S17</f>
        <v>0</v>
      </c>
      <c r="S17" s="15"/>
      <c r="T17" s="15">
        <f>'[2]1_3_1'!U17</f>
        <v>0</v>
      </c>
      <c r="U17" s="15">
        <f t="shared" si="2"/>
        <v>0</v>
      </c>
      <c r="V17" s="31"/>
    </row>
    <row r="18" spans="1:22" ht="14.25" customHeight="1">
      <c r="A18" s="10">
        <v>10</v>
      </c>
      <c r="B18" s="4" t="s">
        <v>25</v>
      </c>
      <c r="C18" s="6">
        <f>'[2]1_3_1'!D18</f>
        <v>24</v>
      </c>
      <c r="D18" s="6">
        <f>'Z1_3_1'!P11</f>
        <v>24</v>
      </c>
      <c r="E18" s="15">
        <f>'[2]1_3_1'!G18</f>
        <v>23.083333333333332</v>
      </c>
      <c r="F18" s="15">
        <f>'[2]1_3_1'!H18</f>
        <v>17.325757575757578</v>
      </c>
      <c r="G18" s="15">
        <f>'Z1_3_1'!C11</f>
        <v>20.98</v>
      </c>
      <c r="H18" s="15">
        <f>'Z1_3_1'!D11</f>
        <v>10.81</v>
      </c>
      <c r="I18" s="15">
        <f>'[2]1_3_1'!J18</f>
        <v>0.18939393939393942</v>
      </c>
      <c r="J18" s="15">
        <f>'Z1_3_1'!F11</f>
        <v>0.05</v>
      </c>
      <c r="K18" s="15">
        <f>'[2]1_3_1'!L18</f>
        <v>23.27272727272727</v>
      </c>
      <c r="L18" s="15">
        <f t="shared" si="0"/>
        <v>21.03</v>
      </c>
      <c r="M18" s="31">
        <f t="shared" si="1"/>
        <v>-9.636718749999986</v>
      </c>
      <c r="N18" s="16">
        <f>'[2]1_3_1'!O18</f>
        <v>64</v>
      </c>
      <c r="O18" s="16">
        <v>58</v>
      </c>
      <c r="P18" s="15">
        <f>'[2]1_3_1'!Q18</f>
        <v>34.77272727272727</v>
      </c>
      <c r="Q18" s="15">
        <f>8975/58/5.5</f>
        <v>28.134796238244515</v>
      </c>
      <c r="R18" s="15">
        <f>'[2]1_3_1'!S18</f>
        <v>0.06818181818181818</v>
      </c>
      <c r="S18" s="15">
        <f>30/5.5/O18</f>
        <v>0.09404388714733541</v>
      </c>
      <c r="T18" s="15">
        <f>'[2]1_3_1'!U18</f>
        <v>34.84090909090909</v>
      </c>
      <c r="U18" s="15">
        <f t="shared" si="2"/>
        <v>28.22884012539185</v>
      </c>
      <c r="V18" s="31">
        <f>U18/T18*100-100</f>
        <v>-18.977888746429144</v>
      </c>
    </row>
    <row r="19" spans="1:22" ht="14.25" customHeight="1">
      <c r="A19" s="10">
        <v>11</v>
      </c>
      <c r="B19" s="4" t="s">
        <v>26</v>
      </c>
      <c r="C19" s="6">
        <f>'[2]1_3_1'!D19</f>
        <v>16</v>
      </c>
      <c r="D19" s="6">
        <f>'Z1_3_1'!P12</f>
        <v>16</v>
      </c>
      <c r="E19" s="15">
        <f>'[2]1_3_1'!G19</f>
        <v>26.352272727272727</v>
      </c>
      <c r="F19" s="15">
        <f>'[2]1_3_1'!H19</f>
        <v>21.09090909090909</v>
      </c>
      <c r="G19" s="15">
        <f>'Z1_3_1'!C12</f>
        <v>11.58</v>
      </c>
      <c r="H19" s="15">
        <f>'Z1_3_1'!D12</f>
        <v>6.81</v>
      </c>
      <c r="I19" s="15">
        <f>'[2]1_3_1'!J19</f>
        <v>0.07954545454545454</v>
      </c>
      <c r="J19" s="15">
        <f>'Z1_3_1'!F12</f>
        <v>0.07</v>
      </c>
      <c r="K19" s="15">
        <f>'[2]1_3_1'!L19</f>
        <v>26.43181818181818</v>
      </c>
      <c r="L19" s="15">
        <f t="shared" si="0"/>
        <v>11.65</v>
      </c>
      <c r="M19" s="31">
        <f t="shared" si="1"/>
        <v>-55.9243336199484</v>
      </c>
      <c r="N19" s="16">
        <f>'[2]1_3_1'!O19</f>
        <v>0</v>
      </c>
      <c r="O19" s="16"/>
      <c r="P19" s="15">
        <f>'[2]1_3_1'!Q19</f>
        <v>0</v>
      </c>
      <c r="Q19" s="15">
        <v>0</v>
      </c>
      <c r="R19" s="15">
        <f>'[2]1_3_1'!S19</f>
        <v>0</v>
      </c>
      <c r="S19" s="15"/>
      <c r="T19" s="15">
        <f>'[2]1_3_1'!U19</f>
        <v>0</v>
      </c>
      <c r="U19" s="15">
        <f t="shared" si="2"/>
        <v>0</v>
      </c>
      <c r="V19" s="31"/>
    </row>
    <row r="20" spans="1:22" ht="14.25" customHeight="1">
      <c r="A20" s="10">
        <v>12</v>
      </c>
      <c r="B20" s="4" t="s">
        <v>27</v>
      </c>
      <c r="C20" s="6">
        <f>'[2]1_3_1'!D20</f>
        <v>37</v>
      </c>
      <c r="D20" s="6">
        <f>'Z1_3_1'!P13</f>
        <v>37</v>
      </c>
      <c r="E20" s="15">
        <f>'[2]1_3_1'!G20</f>
        <v>5.194103194103194</v>
      </c>
      <c r="F20" s="15">
        <f>'[2]1_3_1'!H20</f>
        <v>2.6437346437346436</v>
      </c>
      <c r="G20" s="15">
        <f>'Z1_3_1'!C13</f>
        <v>6.92</v>
      </c>
      <c r="H20" s="15">
        <f>'Z1_3_1'!D13</f>
        <v>2.64</v>
      </c>
      <c r="I20" s="15">
        <f>'[2]1_3_1'!J20</f>
        <v>0</v>
      </c>
      <c r="J20" s="15">
        <f>'Z1_3_1'!F13</f>
        <v>0.06</v>
      </c>
      <c r="K20" s="15">
        <f>'[2]1_3_1'!L20</f>
        <v>5.194103194103194</v>
      </c>
      <c r="L20" s="15">
        <f t="shared" si="0"/>
        <v>6.9799999999999995</v>
      </c>
      <c r="M20" s="31">
        <f t="shared" si="1"/>
        <v>34.383159886471134</v>
      </c>
      <c r="N20" s="16">
        <f>'[2]1_3_1'!O20</f>
        <v>0</v>
      </c>
      <c r="O20" s="16"/>
      <c r="P20" s="15">
        <f>'[2]1_3_1'!Q20</f>
        <v>0</v>
      </c>
      <c r="Q20" s="15">
        <v>0</v>
      </c>
      <c r="R20" s="15">
        <f>'[2]1_3_1'!S20</f>
        <v>0</v>
      </c>
      <c r="S20" s="15"/>
      <c r="T20" s="15">
        <f>'[2]1_3_1'!U20</f>
        <v>0</v>
      </c>
      <c r="U20" s="15">
        <f t="shared" si="2"/>
        <v>0</v>
      </c>
      <c r="V20" s="31"/>
    </row>
    <row r="21" spans="1:22" ht="14.25" customHeight="1">
      <c r="A21" s="10">
        <v>13</v>
      </c>
      <c r="B21" s="4" t="s">
        <v>28</v>
      </c>
      <c r="C21" s="6">
        <f>'[2]1_3_1'!D21</f>
        <v>31</v>
      </c>
      <c r="D21" s="6">
        <f>'Z1_3_1'!P14</f>
        <v>31</v>
      </c>
      <c r="E21" s="15">
        <f>'[2]1_3_1'!G21</f>
        <v>22.02932551319648</v>
      </c>
      <c r="F21" s="15">
        <f>'[2]1_3_1'!H21</f>
        <v>17.900293255131967</v>
      </c>
      <c r="G21" s="15">
        <f>'Z1_3_1'!C14</f>
        <v>21.13</v>
      </c>
      <c r="H21" s="15">
        <f>'Z1_3_1'!D14</f>
        <v>8.99</v>
      </c>
      <c r="I21" s="15">
        <f>'[2]1_3_1'!J21</f>
        <v>0.1348973607038123</v>
      </c>
      <c r="J21" s="15">
        <f>'Z1_3_1'!F14</f>
        <v>0.09</v>
      </c>
      <c r="K21" s="15">
        <f>'[2]1_3_1'!L21</f>
        <v>22.164222873900293</v>
      </c>
      <c r="L21" s="15">
        <f t="shared" si="0"/>
        <v>21.22</v>
      </c>
      <c r="M21" s="31">
        <f t="shared" si="1"/>
        <v>-4.2601217253241686</v>
      </c>
      <c r="N21" s="16">
        <f>'[2]1_3_1'!O21</f>
        <v>51</v>
      </c>
      <c r="O21" s="16">
        <v>51</v>
      </c>
      <c r="P21" s="15">
        <f>'[2]1_3_1'!Q21</f>
        <v>24.43137254901961</v>
      </c>
      <c r="Q21" s="15">
        <f>4666/O21/5.5</f>
        <v>16.63458110516934</v>
      </c>
      <c r="R21" s="15">
        <f>'[2]1_3_1'!S21</f>
        <v>0.1033868092691622</v>
      </c>
      <c r="S21" s="15">
        <f>15/5.5/O21</f>
        <v>0.053475935828877004</v>
      </c>
      <c r="T21" s="15">
        <f>'[2]1_3_1'!U21</f>
        <v>24.53475935828877</v>
      </c>
      <c r="U21" s="15">
        <f t="shared" si="2"/>
        <v>16.688057040998217</v>
      </c>
      <c r="V21" s="31">
        <f>U21/T21*100-100</f>
        <v>-31.98198198198199</v>
      </c>
    </row>
    <row r="22" spans="1:22" ht="14.25" customHeight="1">
      <c r="A22" s="10">
        <v>14</v>
      </c>
      <c r="B22" s="4" t="s">
        <v>29</v>
      </c>
      <c r="C22" s="6">
        <f>'[2]1_3_1'!D22</f>
        <v>16</v>
      </c>
      <c r="D22" s="6">
        <f>'Z1_3_1'!P15</f>
        <v>16</v>
      </c>
      <c r="E22" s="15">
        <f>'[2]1_3_1'!G22</f>
        <v>25.147727272727273</v>
      </c>
      <c r="F22" s="15">
        <f>'[2]1_3_1'!H22</f>
        <v>21.295454545454547</v>
      </c>
      <c r="G22" s="15">
        <f>'Z1_3_1'!C15</f>
        <v>17.32</v>
      </c>
      <c r="H22" s="15">
        <f>'Z1_3_1'!D15</f>
        <v>10.84</v>
      </c>
      <c r="I22" s="15">
        <f>'[2]1_3_1'!J22</f>
        <v>0.09090909090909091</v>
      </c>
      <c r="J22" s="15">
        <f>'Z1_3_1'!F15</f>
        <v>0.07</v>
      </c>
      <c r="K22" s="15">
        <f>'[2]1_3_1'!L22</f>
        <v>25.238636363636363</v>
      </c>
      <c r="L22" s="15">
        <f t="shared" si="0"/>
        <v>17.39</v>
      </c>
      <c r="M22" s="31">
        <f t="shared" si="1"/>
        <v>-31.097703737055383</v>
      </c>
      <c r="N22" s="16">
        <f>'[2]1_3_1'!O22</f>
        <v>0</v>
      </c>
      <c r="O22" s="16"/>
      <c r="P22" s="15">
        <f>'[2]1_3_1'!Q22</f>
        <v>0</v>
      </c>
      <c r="Q22" s="15">
        <v>0</v>
      </c>
      <c r="R22" s="15">
        <f>'[2]1_3_1'!S22</f>
        <v>0</v>
      </c>
      <c r="S22" s="15"/>
      <c r="T22" s="15">
        <f>'[2]1_3_1'!U22</f>
        <v>0</v>
      </c>
      <c r="U22" s="15">
        <f t="shared" si="2"/>
        <v>0</v>
      </c>
      <c r="V22" s="31"/>
    </row>
    <row r="23" spans="1:22" ht="14.25" customHeight="1">
      <c r="A23" s="10">
        <v>15</v>
      </c>
      <c r="B23" s="4" t="s">
        <v>30</v>
      </c>
      <c r="C23" s="6">
        <f>'[2]1_3_1'!D23</f>
        <v>33</v>
      </c>
      <c r="D23" s="6">
        <f>'Z1_3_1'!P16</f>
        <v>33</v>
      </c>
      <c r="E23" s="15">
        <f>'[2]1_3_1'!G23</f>
        <v>24.887052341597794</v>
      </c>
      <c r="F23" s="15">
        <f>'[2]1_3_1'!H23</f>
        <v>17.03030303030303</v>
      </c>
      <c r="G23" s="15">
        <f>'Z1_3_1'!C16</f>
        <v>20.69</v>
      </c>
      <c r="H23" s="15">
        <f>'Z1_3_1'!D16</f>
        <v>10.37</v>
      </c>
      <c r="I23" s="15">
        <f>'[2]1_3_1'!J23</f>
        <v>0.3415977961432507</v>
      </c>
      <c r="J23" s="15">
        <f>'Z1_3_1'!F16</f>
        <v>0.11</v>
      </c>
      <c r="K23" s="15">
        <f>'[2]1_3_1'!L23</f>
        <v>25.228650137741045</v>
      </c>
      <c r="L23" s="15">
        <f t="shared" si="0"/>
        <v>20.8</v>
      </c>
      <c r="M23" s="31">
        <f t="shared" si="1"/>
        <v>-17.554051102860882</v>
      </c>
      <c r="N23" s="16">
        <f>'[2]1_3_1'!O23</f>
        <v>37</v>
      </c>
      <c r="O23" s="16">
        <v>37</v>
      </c>
      <c r="P23" s="15">
        <f>'[2]1_3_1'!Q23</f>
        <v>28.398034398034397</v>
      </c>
      <c r="Q23" s="15">
        <f>4186/O23/5.5</f>
        <v>20.570024570024568</v>
      </c>
      <c r="R23" s="15">
        <f>'[2]1_3_1'!S23</f>
        <v>0.09336609336609336</v>
      </c>
      <c r="S23" s="15">
        <f>9/5.5/O23</f>
        <v>0.04422604422604423</v>
      </c>
      <c r="T23" s="15">
        <f>'[2]1_3_1'!U23</f>
        <v>28.49140049140049</v>
      </c>
      <c r="U23" s="15">
        <f t="shared" si="2"/>
        <v>20.61425061425061</v>
      </c>
      <c r="V23" s="31">
        <f>U23/T23*100-100</f>
        <v>-27.647464642980353</v>
      </c>
    </row>
    <row r="24" spans="1:22" ht="14.25" customHeight="1">
      <c r="A24" s="10">
        <v>16</v>
      </c>
      <c r="B24" s="4" t="s">
        <v>31</v>
      </c>
      <c r="C24" s="6">
        <f>'[2]1_3_1'!D24</f>
        <v>22</v>
      </c>
      <c r="D24" s="6">
        <f>'Z1_3_1'!P17</f>
        <v>22</v>
      </c>
      <c r="E24" s="15">
        <f>'[2]1_3_1'!G24</f>
        <v>23.24793388429752</v>
      </c>
      <c r="F24" s="15">
        <f>'[2]1_3_1'!H24</f>
        <v>18.68595041322314</v>
      </c>
      <c r="G24" s="15">
        <f>'Z1_3_1'!C17</f>
        <v>9.69</v>
      </c>
      <c r="H24" s="15">
        <f>'Z1_3_1'!D17</f>
        <v>6.88</v>
      </c>
      <c r="I24" s="15">
        <f>'[2]1_3_1'!J24</f>
        <v>0.09090909090909091</v>
      </c>
      <c r="J24" s="15">
        <f>'Z1_3_1'!F17</f>
        <v>0.07</v>
      </c>
      <c r="K24" s="15">
        <f>'[2]1_3_1'!L24</f>
        <v>23.33884297520661</v>
      </c>
      <c r="L24" s="15">
        <f t="shared" si="0"/>
        <v>9.76</v>
      </c>
      <c r="M24" s="31">
        <f t="shared" si="1"/>
        <v>-58.18130311614731</v>
      </c>
      <c r="N24" s="16">
        <f>'[2]1_3_1'!O24</f>
        <v>0</v>
      </c>
      <c r="O24" s="16"/>
      <c r="P24" s="15">
        <f>'[2]1_3_1'!Q24</f>
        <v>0</v>
      </c>
      <c r="Q24" s="15">
        <v>0</v>
      </c>
      <c r="R24" s="15">
        <f>'[2]1_3_1'!S24</f>
        <v>0</v>
      </c>
      <c r="S24" s="15"/>
      <c r="T24" s="15">
        <f>'[2]1_3_1'!U24</f>
        <v>0</v>
      </c>
      <c r="U24" s="15">
        <f t="shared" si="2"/>
        <v>0</v>
      </c>
      <c r="V24" s="31"/>
    </row>
    <row r="25" spans="1:22" ht="14.25" customHeight="1">
      <c r="A25" s="10">
        <v>17</v>
      </c>
      <c r="B25" s="4" t="s">
        <v>32</v>
      </c>
      <c r="C25" s="6">
        <f>'[2]1_3_1'!D25</f>
        <v>16</v>
      </c>
      <c r="D25" s="6">
        <f>'Z1_3_1'!P18</f>
        <v>16</v>
      </c>
      <c r="E25" s="15">
        <f>'[2]1_3_1'!G25</f>
        <v>22.113636363636363</v>
      </c>
      <c r="F25" s="15">
        <f>'[2]1_3_1'!H25</f>
        <v>19.261363636363637</v>
      </c>
      <c r="G25" s="15">
        <f>'Z1_3_1'!C18</f>
        <v>17.89</v>
      </c>
      <c r="H25" s="15">
        <f>'Z1_3_1'!D18</f>
        <v>7.85</v>
      </c>
      <c r="I25" s="15">
        <f>'[2]1_3_1'!J25</f>
        <v>0.056818181818181816</v>
      </c>
      <c r="J25" s="15">
        <f>'Z1_3_1'!F18</f>
        <v>0.06</v>
      </c>
      <c r="K25" s="15">
        <f>'[2]1_3_1'!L25</f>
        <v>22.170454545454547</v>
      </c>
      <c r="L25" s="15">
        <f t="shared" si="0"/>
        <v>17.95</v>
      </c>
      <c r="M25" s="31">
        <f t="shared" si="1"/>
        <v>-19.036391594054336</v>
      </c>
      <c r="N25" s="16">
        <f>'[2]1_3_1'!O25</f>
        <v>0</v>
      </c>
      <c r="O25" s="16"/>
      <c r="P25" s="15">
        <f>'[2]1_3_1'!Q25</f>
        <v>0</v>
      </c>
      <c r="Q25" s="15">
        <v>0</v>
      </c>
      <c r="R25" s="15">
        <f>'[2]1_3_1'!S25</f>
        <v>0</v>
      </c>
      <c r="S25" s="15"/>
      <c r="T25" s="15">
        <f>'[2]1_3_1'!U25</f>
        <v>0</v>
      </c>
      <c r="U25" s="15">
        <f t="shared" si="2"/>
        <v>0</v>
      </c>
      <c r="V25" s="31"/>
    </row>
    <row r="26" spans="1:22" ht="14.25" customHeight="1">
      <c r="A26" s="10">
        <v>18</v>
      </c>
      <c r="B26" s="4" t="s">
        <v>33</v>
      </c>
      <c r="C26" s="6">
        <f>'[2]1_3_1'!D26</f>
        <v>16</v>
      </c>
      <c r="D26" s="6">
        <f>'Z1_3_1'!P19</f>
        <v>16</v>
      </c>
      <c r="E26" s="15">
        <f>'[2]1_3_1'!G26</f>
        <v>26.079545454545453</v>
      </c>
      <c r="F26" s="15">
        <f>'[2]1_3_1'!H26</f>
        <v>24.068181818181817</v>
      </c>
      <c r="G26" s="15">
        <f>'Z1_3_1'!C19</f>
        <v>11.01</v>
      </c>
      <c r="H26" s="15">
        <f>'Z1_3_1'!D19</f>
        <v>7.83</v>
      </c>
      <c r="I26" s="15">
        <f>'[2]1_3_1'!J26</f>
        <v>0.11363636363636363</v>
      </c>
      <c r="J26" s="15">
        <f>'Z1_3_1'!F19</f>
        <v>0.07</v>
      </c>
      <c r="K26" s="15">
        <f>'[2]1_3_1'!L26</f>
        <v>26.193181818181817</v>
      </c>
      <c r="L26" s="15">
        <f t="shared" si="0"/>
        <v>11.08</v>
      </c>
      <c r="M26" s="31">
        <f t="shared" si="1"/>
        <v>-57.69891540130151</v>
      </c>
      <c r="N26" s="16">
        <f>'[2]1_3_1'!O26</f>
        <v>0</v>
      </c>
      <c r="O26" s="16"/>
      <c r="P26" s="15">
        <f>'[2]1_3_1'!Q26</f>
        <v>0</v>
      </c>
      <c r="Q26" s="15">
        <v>0</v>
      </c>
      <c r="R26" s="15">
        <f>'[2]1_3_1'!S26</f>
        <v>0</v>
      </c>
      <c r="S26" s="15"/>
      <c r="T26" s="15">
        <f>'[2]1_3_1'!U26</f>
        <v>0</v>
      </c>
      <c r="U26" s="15">
        <f t="shared" si="2"/>
        <v>0</v>
      </c>
      <c r="V26" s="31"/>
    </row>
    <row r="27" spans="1:22" ht="14.25" customHeight="1">
      <c r="A27" s="10">
        <v>19</v>
      </c>
      <c r="B27" s="4" t="s">
        <v>34</v>
      </c>
      <c r="C27" s="6">
        <f>'[2]1_3_1'!D27</f>
        <v>16</v>
      </c>
      <c r="D27" s="6">
        <f>'Z1_3_1'!P20</f>
        <v>16</v>
      </c>
      <c r="E27" s="15">
        <f>'[2]1_3_1'!G27</f>
        <v>21.90909090909091</v>
      </c>
      <c r="F27" s="15">
        <f>'[2]1_3_1'!H27</f>
        <v>19.204545454545453</v>
      </c>
      <c r="G27" s="15">
        <f>'Z1_3_1'!C20</f>
        <v>12.3</v>
      </c>
      <c r="H27" s="15">
        <f>'Z1_3_1'!D20</f>
        <v>5.22</v>
      </c>
      <c r="I27" s="15">
        <f>'[2]1_3_1'!J27</f>
        <v>0.11363636363636363</v>
      </c>
      <c r="J27" s="15">
        <f>'Z1_3_1'!F20</f>
        <v>0.03</v>
      </c>
      <c r="K27" s="15">
        <f>'[2]1_3_1'!L27</f>
        <v>22.022727272727273</v>
      </c>
      <c r="L27" s="15">
        <f t="shared" si="0"/>
        <v>12.33</v>
      </c>
      <c r="M27" s="31">
        <f t="shared" si="1"/>
        <v>-44.012383900928796</v>
      </c>
      <c r="N27" s="16">
        <f>'[2]1_3_1'!O27</f>
        <v>0</v>
      </c>
      <c r="O27" s="16"/>
      <c r="P27" s="15">
        <f>'[2]1_3_1'!Q27</f>
        <v>0</v>
      </c>
      <c r="Q27" s="15">
        <v>0</v>
      </c>
      <c r="R27" s="15">
        <f>'[2]1_3_1'!S27</f>
        <v>0</v>
      </c>
      <c r="S27" s="15"/>
      <c r="T27" s="15">
        <f>'[2]1_3_1'!U27</f>
        <v>0</v>
      </c>
      <c r="U27" s="15">
        <f t="shared" si="2"/>
        <v>0</v>
      </c>
      <c r="V27" s="31"/>
    </row>
    <row r="28" spans="1:22" ht="14.25" customHeight="1">
      <c r="A28" s="10">
        <v>20</v>
      </c>
      <c r="B28" s="4" t="s">
        <v>35</v>
      </c>
      <c r="C28" s="6">
        <f>'[2]1_3_1'!D28</f>
        <v>40</v>
      </c>
      <c r="D28" s="6">
        <f>'Z1_3_1'!P21</f>
        <v>40</v>
      </c>
      <c r="E28" s="15">
        <f>'[2]1_3_1'!G28</f>
        <v>34.913636363636364</v>
      </c>
      <c r="F28" s="15">
        <f>'[2]1_3_1'!H28</f>
        <v>27.518181818181816</v>
      </c>
      <c r="G28" s="15">
        <f>'Z1_3_1'!C21</f>
        <v>19.06</v>
      </c>
      <c r="H28" s="15">
        <f>'Z1_3_1'!D21</f>
        <v>13.33</v>
      </c>
      <c r="I28" s="15">
        <f>'[2]1_3_1'!J28</f>
        <v>0.08636363636363636</v>
      </c>
      <c r="J28" s="15">
        <f>'Z1_3_1'!F21</f>
        <v>0.08</v>
      </c>
      <c r="K28" s="15">
        <f>'[2]1_3_1'!L28</f>
        <v>35</v>
      </c>
      <c r="L28" s="15">
        <f t="shared" si="0"/>
        <v>19.139999999999997</v>
      </c>
      <c r="M28" s="31">
        <f t="shared" si="1"/>
        <v>-45.31428571428572</v>
      </c>
      <c r="N28" s="16">
        <f>'[2]1_3_1'!O28</f>
        <v>43</v>
      </c>
      <c r="O28" s="16">
        <v>43</v>
      </c>
      <c r="P28" s="15">
        <f>'[2]1_3_1'!Q28</f>
        <v>22.98520084566596</v>
      </c>
      <c r="Q28" s="15">
        <f>4351/O28/5.5</f>
        <v>18.397463002114165</v>
      </c>
      <c r="R28" s="15">
        <f>'[2]1_3_1'!S28</f>
        <v>0.08033826638477802</v>
      </c>
      <c r="S28" s="15">
        <f>16/5.5/O28</f>
        <v>0.06765327695560254</v>
      </c>
      <c r="T28" s="15">
        <f>'[2]1_3_1'!U28</f>
        <v>23.06553911205074</v>
      </c>
      <c r="U28" s="15">
        <f t="shared" si="2"/>
        <v>18.46511627906977</v>
      </c>
      <c r="V28" s="31">
        <f>U28/T28*100-100</f>
        <v>-19.945004582951427</v>
      </c>
    </row>
    <row r="29" spans="1:22" ht="14.25" customHeight="1">
      <c r="A29" s="10">
        <v>21</v>
      </c>
      <c r="B29" s="4" t="s">
        <v>36</v>
      </c>
      <c r="C29" s="6">
        <f>'[2]1_3_1'!D29</f>
        <v>16</v>
      </c>
      <c r="D29" s="6">
        <f>'Z1_3_1'!P22</f>
        <v>16</v>
      </c>
      <c r="E29" s="15">
        <f>'[2]1_3_1'!G29</f>
        <v>24.056818181818183</v>
      </c>
      <c r="F29" s="15">
        <f>'[2]1_3_1'!H29</f>
        <v>20.863636363636363</v>
      </c>
      <c r="G29" s="15">
        <f>'Z1_3_1'!C22</f>
        <v>11.42</v>
      </c>
      <c r="H29" s="15">
        <f>'Z1_3_1'!D22</f>
        <v>7.51</v>
      </c>
      <c r="I29" s="15">
        <f>'[2]1_3_1'!J29</f>
        <v>0.19318181818181818</v>
      </c>
      <c r="J29" s="15">
        <f>'Z1_3_1'!F22</f>
        <v>0.16</v>
      </c>
      <c r="K29" s="15">
        <f>'[2]1_3_1'!L29</f>
        <v>24.25</v>
      </c>
      <c r="L29" s="15">
        <f t="shared" si="0"/>
        <v>11.58</v>
      </c>
      <c r="M29" s="31">
        <f t="shared" si="1"/>
        <v>-52.24742268041237</v>
      </c>
      <c r="N29" s="16">
        <f>'[2]1_3_1'!O29</f>
        <v>0</v>
      </c>
      <c r="O29" s="16"/>
      <c r="P29" s="15">
        <f>'[2]1_3_1'!Q29</f>
        <v>0</v>
      </c>
      <c r="Q29" s="15"/>
      <c r="R29" s="15">
        <f>'[2]1_3_1'!S29</f>
        <v>0</v>
      </c>
      <c r="S29" s="15"/>
      <c r="T29" s="15">
        <f>'[2]1_3_1'!U29</f>
        <v>0</v>
      </c>
      <c r="U29" s="15">
        <f t="shared" si="2"/>
        <v>0</v>
      </c>
      <c r="V29" s="31"/>
    </row>
    <row r="30" spans="1:22" ht="14.25" customHeight="1">
      <c r="A30" s="10">
        <v>22</v>
      </c>
      <c r="B30" s="4" t="s">
        <v>37</v>
      </c>
      <c r="C30" s="6">
        <f>'[2]1_3_1'!D30</f>
        <v>20</v>
      </c>
      <c r="D30" s="6">
        <f>'Z1_3_1'!P23</f>
        <v>20</v>
      </c>
      <c r="E30" s="15">
        <f>'[2]1_3_1'!G30</f>
        <v>26.41818181818182</v>
      </c>
      <c r="F30" s="15">
        <f>'[2]1_3_1'!H30</f>
        <v>20.8</v>
      </c>
      <c r="G30" s="15">
        <f>'Z1_3_1'!C23</f>
        <v>12.73</v>
      </c>
      <c r="H30" s="15">
        <f>'Z1_3_1'!D23</f>
        <v>7.99</v>
      </c>
      <c r="I30" s="15">
        <f>'[2]1_3_1'!J30</f>
        <v>0.11818181818181818</v>
      </c>
      <c r="J30" s="15">
        <f>'Z1_3_1'!F23</f>
        <v>0.18</v>
      </c>
      <c r="K30" s="15">
        <f>'[2]1_3_1'!L30</f>
        <v>26.53636363636364</v>
      </c>
      <c r="L30" s="15">
        <f t="shared" si="0"/>
        <v>12.91</v>
      </c>
      <c r="M30" s="31">
        <f t="shared" si="1"/>
        <v>-51.349777321000346</v>
      </c>
      <c r="N30" s="16">
        <f>'[2]1_3_1'!O30</f>
        <v>0</v>
      </c>
      <c r="O30" s="16"/>
      <c r="P30" s="15">
        <f>'[2]1_3_1'!Q30</f>
        <v>0</v>
      </c>
      <c r="Q30" s="15"/>
      <c r="R30" s="15">
        <f>'[2]1_3_1'!S30</f>
        <v>0</v>
      </c>
      <c r="S30" s="15"/>
      <c r="T30" s="15">
        <f>'[2]1_3_1'!U30</f>
        <v>0</v>
      </c>
      <c r="U30" s="15">
        <f t="shared" si="2"/>
        <v>0</v>
      </c>
      <c r="V30" s="31"/>
    </row>
    <row r="31" spans="1:22" ht="14.25" customHeight="1">
      <c r="A31" s="10">
        <v>23</v>
      </c>
      <c r="B31" s="4" t="s">
        <v>38</v>
      </c>
      <c r="C31" s="6">
        <f>'[2]1_3_1'!D31</f>
        <v>19</v>
      </c>
      <c r="D31" s="6">
        <f>'Z1_3_1'!P24</f>
        <v>20</v>
      </c>
      <c r="E31" s="15">
        <f>'[2]1_3_1'!G31</f>
        <v>16.114832535885167</v>
      </c>
      <c r="F31" s="15">
        <f>'[2]1_3_1'!H31</f>
        <v>13.789473684210526</v>
      </c>
      <c r="G31" s="15">
        <f>'Z1_3_1'!C24</f>
        <v>8.62</v>
      </c>
      <c r="H31" s="15">
        <f>'Z1_3_1'!D24</f>
        <v>5.88</v>
      </c>
      <c r="I31" s="15">
        <f>'[2]1_3_1'!J31</f>
        <v>0.20095693779904308</v>
      </c>
      <c r="J31" s="15">
        <f>'Z1_3_1'!F24</f>
        <v>0.1</v>
      </c>
      <c r="K31" s="15">
        <f>'[2]1_3_1'!L31</f>
        <v>16.31578947368421</v>
      </c>
      <c r="L31" s="15">
        <f t="shared" si="0"/>
        <v>8.719999999999999</v>
      </c>
      <c r="M31" s="31">
        <f t="shared" si="1"/>
        <v>-46.554838709677426</v>
      </c>
      <c r="N31" s="16">
        <f>'[2]1_3_1'!O31</f>
        <v>0</v>
      </c>
      <c r="O31" s="16"/>
      <c r="P31" s="15">
        <f>'[2]1_3_1'!Q31</f>
        <v>0</v>
      </c>
      <c r="Q31" s="15"/>
      <c r="R31" s="15">
        <f>'[2]1_3_1'!S31</f>
        <v>0</v>
      </c>
      <c r="S31" s="15"/>
      <c r="T31" s="15">
        <f>'[2]1_3_1'!U31</f>
        <v>0</v>
      </c>
      <c r="U31" s="15">
        <f t="shared" si="2"/>
        <v>0</v>
      </c>
      <c r="V31" s="31"/>
    </row>
    <row r="32" spans="1:22" ht="14.25" customHeight="1">
      <c r="A32" s="10">
        <v>24</v>
      </c>
      <c r="B32" s="4" t="s">
        <v>39</v>
      </c>
      <c r="C32" s="6">
        <f>'[2]1_3_1'!D32</f>
        <v>15</v>
      </c>
      <c r="D32" s="6">
        <f>'Z1_3_1'!P25</f>
        <v>15</v>
      </c>
      <c r="E32" s="15">
        <f>'[2]1_3_1'!G32</f>
        <v>19.345454545454547</v>
      </c>
      <c r="F32" s="15">
        <f>'[2]1_3_1'!H32</f>
        <v>17.018181818181816</v>
      </c>
      <c r="G32" s="15">
        <f>'Z1_3_1'!C25</f>
        <v>6.21</v>
      </c>
      <c r="H32" s="15">
        <f>'Z1_3_1'!D25</f>
        <v>4.18</v>
      </c>
      <c r="I32" s="15">
        <f>'[2]1_3_1'!J32</f>
        <v>0.024242424242424242</v>
      </c>
      <c r="J32" s="15">
        <f>'Z1_3_1'!F25</f>
        <v>0.02</v>
      </c>
      <c r="K32" s="15">
        <f>'[2]1_3_1'!L32</f>
        <v>19.36969696969697</v>
      </c>
      <c r="L32" s="15">
        <f t="shared" si="0"/>
        <v>6.2299999999999995</v>
      </c>
      <c r="M32" s="31">
        <f t="shared" si="1"/>
        <v>-67.8363579474343</v>
      </c>
      <c r="N32" s="16">
        <f>'[2]1_3_1'!O32</f>
        <v>0</v>
      </c>
      <c r="O32" s="16"/>
      <c r="P32" s="15">
        <f>'[2]1_3_1'!Q32</f>
        <v>0</v>
      </c>
      <c r="Q32" s="15"/>
      <c r="R32" s="15">
        <f>'[2]1_3_1'!S32</f>
        <v>0</v>
      </c>
      <c r="S32" s="15"/>
      <c r="T32" s="15">
        <f>'[2]1_3_1'!U32</f>
        <v>0</v>
      </c>
      <c r="U32" s="15">
        <f t="shared" si="2"/>
        <v>0</v>
      </c>
      <c r="V32" s="31"/>
    </row>
    <row r="33" spans="1:22" ht="14.25" customHeight="1">
      <c r="A33" s="10">
        <v>25</v>
      </c>
      <c r="B33" s="4" t="s">
        <v>40</v>
      </c>
      <c r="C33" s="6">
        <f>'[2]1_3_1'!D33</f>
        <v>16</v>
      </c>
      <c r="D33" s="6">
        <f>'Z1_3_1'!P26</f>
        <v>16</v>
      </c>
      <c r="E33" s="15">
        <f>'[2]1_3_1'!G33</f>
        <v>24.84090909090909</v>
      </c>
      <c r="F33" s="15">
        <f>'[2]1_3_1'!H33</f>
        <v>19.977272727272727</v>
      </c>
      <c r="G33" s="15">
        <f>'Z1_3_1'!C26</f>
        <v>15.64</v>
      </c>
      <c r="H33" s="15">
        <f>'Z1_3_1'!D26</f>
        <v>9.6</v>
      </c>
      <c r="I33" s="15">
        <f>'[2]1_3_1'!J33</f>
        <v>0.056818181818181816</v>
      </c>
      <c r="J33" s="15">
        <f>'Z1_3_1'!F26</f>
        <v>0.1</v>
      </c>
      <c r="K33" s="15">
        <f>'[2]1_3_1'!L33</f>
        <v>24.897727272727273</v>
      </c>
      <c r="L33" s="15">
        <f t="shared" si="0"/>
        <v>15.74</v>
      </c>
      <c r="M33" s="31">
        <f t="shared" si="1"/>
        <v>-36.78137836604291</v>
      </c>
      <c r="N33" s="16">
        <f>'[2]1_3_1'!O33</f>
        <v>0</v>
      </c>
      <c r="O33" s="16"/>
      <c r="P33" s="15">
        <f>'[2]1_3_1'!Q33</f>
        <v>0</v>
      </c>
      <c r="Q33" s="15"/>
      <c r="R33" s="15">
        <f>'[2]1_3_1'!S33</f>
        <v>0</v>
      </c>
      <c r="S33" s="15"/>
      <c r="T33" s="15">
        <f>'[2]1_3_1'!U33</f>
        <v>0</v>
      </c>
      <c r="U33" s="15">
        <f t="shared" si="2"/>
        <v>0</v>
      </c>
      <c r="V33" s="31"/>
    </row>
    <row r="34" spans="1:22" ht="14.25" customHeight="1">
      <c r="A34" s="10">
        <v>26</v>
      </c>
      <c r="B34" s="4" t="s">
        <v>41</v>
      </c>
      <c r="C34" s="6">
        <f>'[2]1_3_1'!D34</f>
        <v>50</v>
      </c>
      <c r="D34" s="6">
        <f>'Z1_3_1'!P27</f>
        <v>51</v>
      </c>
      <c r="E34" s="15">
        <f>'[2]1_3_1'!G34</f>
        <v>48.472727272727276</v>
      </c>
      <c r="F34" s="15">
        <f>'[2]1_3_1'!H34</f>
        <v>40.13454545454545</v>
      </c>
      <c r="G34" s="15">
        <f>'Z1_3_1'!C27</f>
        <v>38.34</v>
      </c>
      <c r="H34" s="15">
        <f>'Z1_3_1'!D27</f>
        <v>27.44</v>
      </c>
      <c r="I34" s="15">
        <f>'[2]1_3_1'!J34</f>
        <v>0.3054545454545454</v>
      </c>
      <c r="J34" s="15">
        <f>'Z1_3_1'!F27</f>
        <v>0.18</v>
      </c>
      <c r="K34" s="15">
        <f>'[2]1_3_1'!L34</f>
        <v>48.77818181818182</v>
      </c>
      <c r="L34" s="15">
        <f t="shared" si="0"/>
        <v>38.52</v>
      </c>
      <c r="M34" s="31">
        <f t="shared" si="1"/>
        <v>-21.03026688534368</v>
      </c>
      <c r="N34" s="16">
        <f>'[2]1_3_1'!O34</f>
        <v>0</v>
      </c>
      <c r="O34" s="16"/>
      <c r="P34" s="15">
        <f>'[2]1_3_1'!Q34</f>
        <v>0</v>
      </c>
      <c r="Q34" s="15"/>
      <c r="R34" s="15">
        <f>'[2]1_3_1'!S34</f>
        <v>0</v>
      </c>
      <c r="S34" s="15"/>
      <c r="T34" s="15">
        <f>'[2]1_3_1'!U34</f>
        <v>0</v>
      </c>
      <c r="U34" s="15">
        <f t="shared" si="2"/>
        <v>0</v>
      </c>
      <c r="V34" s="31"/>
    </row>
    <row r="35" spans="1:22" ht="14.25" customHeight="1">
      <c r="A35" s="10">
        <v>27</v>
      </c>
      <c r="B35" s="4" t="s">
        <v>42</v>
      </c>
      <c r="C35" s="6">
        <f>'[2]1_3_1'!D35</f>
        <v>0</v>
      </c>
      <c r="D35" s="17">
        <v>0</v>
      </c>
      <c r="E35" s="15">
        <f>'[2]1_3_1'!G35</f>
        <v>0</v>
      </c>
      <c r="F35" s="15">
        <f>'[2]1_3_1'!H35</f>
        <v>0</v>
      </c>
      <c r="G35" s="15">
        <f>'Z1_3_1'!C28</f>
        <v>0</v>
      </c>
      <c r="H35" s="15">
        <f>'Z1_3_1'!D28</f>
        <v>0</v>
      </c>
      <c r="I35" s="15">
        <f>'[2]1_3_1'!J35</f>
        <v>0</v>
      </c>
      <c r="J35" s="15">
        <f>'Z1_3_1'!F28</f>
        <v>0</v>
      </c>
      <c r="K35" s="15">
        <f>'[2]1_3_1'!L35</f>
        <v>0</v>
      </c>
      <c r="L35" s="15">
        <f t="shared" si="0"/>
        <v>0</v>
      </c>
      <c r="M35" s="31"/>
      <c r="N35" s="16">
        <f>'[2]1_3_1'!O35</f>
        <v>0</v>
      </c>
      <c r="O35" s="16"/>
      <c r="P35" s="15">
        <f>'[2]1_3_1'!Q35</f>
        <v>0</v>
      </c>
      <c r="Q35" s="15"/>
      <c r="R35" s="15">
        <f>'[2]1_3_1'!S35</f>
        <v>0</v>
      </c>
      <c r="S35" s="15"/>
      <c r="T35" s="15">
        <f>'[2]1_3_1'!U35</f>
        <v>0</v>
      </c>
      <c r="U35" s="15">
        <f t="shared" si="2"/>
        <v>0</v>
      </c>
      <c r="V35" s="31">
        <v>0</v>
      </c>
    </row>
    <row r="36" spans="1:22" s="21" customFormat="1" ht="14.25" customHeight="1">
      <c r="A36" s="32"/>
      <c r="B36" s="33" t="s">
        <v>9</v>
      </c>
      <c r="C36" s="34">
        <f>SUM(C10:C34)</f>
        <v>636</v>
      </c>
      <c r="D36" s="34">
        <f>SUM(D10:D34)</f>
        <v>637</v>
      </c>
      <c r="E36" s="35">
        <f>'[2]1_3_1'!G36</f>
        <v>23.787021154945684</v>
      </c>
      <c r="F36" s="35">
        <f>'[2]1_3_1'!H36</f>
        <v>19.52201257861635</v>
      </c>
      <c r="G36" s="36">
        <v>16.184672470386758</v>
      </c>
      <c r="H36" s="36">
        <v>9.169116597688026</v>
      </c>
      <c r="I36" s="35">
        <f>'[2]1_3_1'!J36</f>
        <v>0.11863922241280732</v>
      </c>
      <c r="J36" s="35">
        <v>0.07992007992007992</v>
      </c>
      <c r="K36" s="35">
        <f>'[2]1_3_1'!L36</f>
        <v>23.90566037735849</v>
      </c>
      <c r="L36" s="35">
        <v>16.264592550306837</v>
      </c>
      <c r="M36" s="37">
        <f t="shared" si="1"/>
        <v>-31.96342500660913</v>
      </c>
      <c r="N36" s="38">
        <f>'[2]1_3_1'!O36</f>
        <v>373</v>
      </c>
      <c r="O36" s="34">
        <f>SUM(O10:O34)</f>
        <v>354</v>
      </c>
      <c r="P36" s="35">
        <f>'[2]1_3_1'!Q36</f>
        <v>23.89812332439678</v>
      </c>
      <c r="Q36" s="35">
        <f>35446/O36/5.5</f>
        <v>18.205444273240882</v>
      </c>
      <c r="R36" s="35">
        <f>'[2]1_3_1'!S36</f>
        <v>0.05946868145259566</v>
      </c>
      <c r="S36" s="35">
        <f>239/11/O36</f>
        <v>0.06137647663071392</v>
      </c>
      <c r="T36" s="35">
        <f>'[2]1_3_1'!U36</f>
        <v>24</v>
      </c>
      <c r="U36" s="35">
        <f t="shared" si="2"/>
        <v>18.266820749871595</v>
      </c>
      <c r="V36" s="37">
        <f>U36/T36*100-100</f>
        <v>-23.888246875535017</v>
      </c>
    </row>
    <row r="37" spans="6:12" ht="12.75">
      <c r="F37" s="18"/>
      <c r="G37" s="18"/>
      <c r="H37" s="18"/>
      <c r="I37" s="18"/>
      <c r="J37" s="20"/>
      <c r="K37" s="18"/>
      <c r="L37" s="18"/>
    </row>
    <row r="38" spans="6:12" ht="12.75">
      <c r="F38" s="18"/>
      <c r="G38" s="18"/>
      <c r="H38" s="18"/>
      <c r="I38" s="18"/>
      <c r="J38" s="20"/>
      <c r="K38" s="18"/>
      <c r="L38" s="18"/>
    </row>
  </sheetData>
  <sheetProtection/>
  <mergeCells count="31">
    <mergeCell ref="U6:U7"/>
    <mergeCell ref="O6:O7"/>
    <mergeCell ref="P6:P7"/>
    <mergeCell ref="Q6:Q7"/>
    <mergeCell ref="R6:R7"/>
    <mergeCell ref="A2:V2"/>
    <mergeCell ref="A4:A7"/>
    <mergeCell ref="B4:B7"/>
    <mergeCell ref="C4:M4"/>
    <mergeCell ref="N4:V4"/>
    <mergeCell ref="C5:D5"/>
    <mergeCell ref="V5:V7"/>
    <mergeCell ref="C6:C7"/>
    <mergeCell ref="D6:D7"/>
    <mergeCell ref="E6:F6"/>
    <mergeCell ref="T5:U5"/>
    <mergeCell ref="E5:H5"/>
    <mergeCell ref="I5:J5"/>
    <mergeCell ref="K5:L5"/>
    <mergeCell ref="M5:M7"/>
    <mergeCell ref="G6:H6"/>
    <mergeCell ref="I6:I7"/>
    <mergeCell ref="N6:N7"/>
    <mergeCell ref="S6:S7"/>
    <mergeCell ref="T6:T7"/>
    <mergeCell ref="J6:J7"/>
    <mergeCell ref="K6:K7"/>
    <mergeCell ref="L6:L7"/>
    <mergeCell ref="N5:O5"/>
    <mergeCell ref="P5:Q5"/>
    <mergeCell ref="R5:S5"/>
  </mergeCells>
  <conditionalFormatting sqref="E6:H6 Q1:S8 C9:V16 C18:V19 C17:I17 K17:V17 C21:V35 C20:H20 J20:V20 C36:F36 I36:V36 Q37:S65536">
    <cfRule type="cellIs" priority="1" dxfId="4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K32" sqref="K32"/>
    </sheetView>
  </sheetViews>
  <sheetFormatPr defaultColWidth="9.00390625" defaultRowHeight="12.75"/>
  <cols>
    <col min="15" max="15" width="11.625" style="0" customWidth="1"/>
  </cols>
  <sheetData>
    <row r="1" spans="1:16" ht="12.75">
      <c r="A1" s="7" t="s">
        <v>43</v>
      </c>
      <c r="B1" s="7" t="s">
        <v>44</v>
      </c>
      <c r="C1" s="7" t="s">
        <v>45</v>
      </c>
      <c r="D1" s="7" t="s">
        <v>46</v>
      </c>
      <c r="E1" s="7" t="s">
        <v>47</v>
      </c>
      <c r="F1" s="7" t="s">
        <v>48</v>
      </c>
      <c r="G1" s="7" t="s">
        <v>49</v>
      </c>
      <c r="H1" s="7" t="s">
        <v>50</v>
      </c>
      <c r="I1" s="7" t="s">
        <v>51</v>
      </c>
      <c r="J1" s="7" t="s">
        <v>52</v>
      </c>
      <c r="K1" s="7" t="s">
        <v>53</v>
      </c>
      <c r="L1" s="7" t="s">
        <v>54</v>
      </c>
      <c r="M1" s="7" t="s">
        <v>55</v>
      </c>
      <c r="N1" s="7" t="s">
        <v>56</v>
      </c>
      <c r="O1" s="7" t="s">
        <v>57</v>
      </c>
      <c r="P1" s="7" t="s">
        <v>58</v>
      </c>
    </row>
    <row r="2" spans="1:16" ht="12.75">
      <c r="A2" s="7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19">
        <v>0</v>
      </c>
      <c r="P2" s="7">
        <v>1</v>
      </c>
    </row>
    <row r="3" spans="1:16" ht="12.75">
      <c r="A3" s="7">
        <v>0</v>
      </c>
      <c r="B3" s="7">
        <v>0</v>
      </c>
      <c r="C3" s="7">
        <v>9.15</v>
      </c>
      <c r="D3" s="7">
        <v>6.45</v>
      </c>
      <c r="E3" s="7">
        <v>0</v>
      </c>
      <c r="F3" s="7">
        <v>0.03</v>
      </c>
      <c r="G3" s="7">
        <v>0</v>
      </c>
      <c r="H3" s="7">
        <v>0</v>
      </c>
      <c r="I3" s="7">
        <v>0</v>
      </c>
      <c r="J3" s="7">
        <v>0</v>
      </c>
      <c r="K3" s="7">
        <v>16.21</v>
      </c>
      <c r="L3" s="7">
        <v>9.18</v>
      </c>
      <c r="M3" s="7">
        <v>0.05</v>
      </c>
      <c r="N3" s="7">
        <v>0</v>
      </c>
      <c r="O3" s="19">
        <v>0</v>
      </c>
      <c r="P3" s="7">
        <v>25</v>
      </c>
    </row>
    <row r="4" spans="1:16" ht="12.75">
      <c r="A4" s="7">
        <v>0</v>
      </c>
      <c r="B4" s="7">
        <v>0</v>
      </c>
      <c r="C4" s="7">
        <v>14.32</v>
      </c>
      <c r="D4" s="7">
        <v>8.24</v>
      </c>
      <c r="E4" s="7">
        <v>0</v>
      </c>
      <c r="F4" s="7">
        <v>0.05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14.370000000000001</v>
      </c>
      <c r="M4" s="7">
        <v>0</v>
      </c>
      <c r="N4" s="7">
        <v>0</v>
      </c>
      <c r="O4" s="19">
        <v>0</v>
      </c>
      <c r="P4" s="7">
        <v>16</v>
      </c>
    </row>
    <row r="5" spans="1:16" ht="12.75">
      <c r="A5" s="7">
        <v>0</v>
      </c>
      <c r="B5" s="7">
        <v>0</v>
      </c>
      <c r="C5" s="7">
        <v>21.68</v>
      </c>
      <c r="D5" s="7">
        <v>10.28</v>
      </c>
      <c r="E5" s="7">
        <v>0</v>
      </c>
      <c r="F5" s="7">
        <v>0.09</v>
      </c>
      <c r="G5" s="7">
        <v>0</v>
      </c>
      <c r="H5" s="7">
        <v>0</v>
      </c>
      <c r="I5" s="7">
        <v>0</v>
      </c>
      <c r="J5" s="7">
        <v>0</v>
      </c>
      <c r="K5" s="7">
        <v>21.6</v>
      </c>
      <c r="L5" s="7">
        <v>21.77</v>
      </c>
      <c r="M5" s="7">
        <v>0.04</v>
      </c>
      <c r="N5" s="7">
        <v>0</v>
      </c>
      <c r="O5" s="19">
        <v>0</v>
      </c>
      <c r="P5" s="7">
        <v>47</v>
      </c>
    </row>
    <row r="6" spans="1:16" ht="12.75">
      <c r="A6" s="7">
        <v>0</v>
      </c>
      <c r="B6" s="7">
        <v>0</v>
      </c>
      <c r="C6" s="7">
        <v>9.36</v>
      </c>
      <c r="D6" s="7">
        <v>3.1</v>
      </c>
      <c r="E6" s="7">
        <v>0</v>
      </c>
      <c r="F6" s="7">
        <v>0.03</v>
      </c>
      <c r="G6" s="7">
        <v>0</v>
      </c>
      <c r="H6" s="7">
        <v>0</v>
      </c>
      <c r="I6" s="7">
        <v>0</v>
      </c>
      <c r="J6" s="7">
        <v>0</v>
      </c>
      <c r="K6" s="7">
        <v>5.28</v>
      </c>
      <c r="L6" s="7">
        <v>9.389999999999999</v>
      </c>
      <c r="M6" s="7">
        <v>0.01</v>
      </c>
      <c r="N6" s="7">
        <v>0</v>
      </c>
      <c r="O6" s="19">
        <v>0</v>
      </c>
      <c r="P6" s="7">
        <v>60</v>
      </c>
    </row>
    <row r="7" spans="1:16" ht="12.75">
      <c r="A7" s="7">
        <v>0</v>
      </c>
      <c r="B7" s="7">
        <v>0</v>
      </c>
      <c r="C7" s="7">
        <v>16.9</v>
      </c>
      <c r="D7" s="7">
        <v>7.43</v>
      </c>
      <c r="E7" s="7">
        <v>0</v>
      </c>
      <c r="F7" s="7">
        <v>0.06</v>
      </c>
      <c r="G7" s="7">
        <v>0</v>
      </c>
      <c r="H7" s="7">
        <v>0</v>
      </c>
      <c r="I7" s="7">
        <v>0</v>
      </c>
      <c r="J7" s="7">
        <v>0</v>
      </c>
      <c r="K7" s="7">
        <v>33.77</v>
      </c>
      <c r="L7" s="7">
        <v>16.959999999999997</v>
      </c>
      <c r="M7" s="7">
        <v>0.05</v>
      </c>
      <c r="N7" s="7">
        <v>0</v>
      </c>
      <c r="O7" s="19">
        <v>0</v>
      </c>
      <c r="P7" s="7">
        <v>20</v>
      </c>
    </row>
    <row r="8" spans="1:16" ht="12.75">
      <c r="A8" s="7">
        <v>0</v>
      </c>
      <c r="B8" s="7">
        <v>0</v>
      </c>
      <c r="C8" s="7">
        <v>15.05</v>
      </c>
      <c r="D8" s="7">
        <v>5.94</v>
      </c>
      <c r="E8" s="7">
        <v>0</v>
      </c>
      <c r="F8" s="7">
        <v>0.09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15.14</v>
      </c>
      <c r="M8" s="7">
        <v>0</v>
      </c>
      <c r="N8" s="7">
        <v>0</v>
      </c>
      <c r="O8" s="19">
        <v>0</v>
      </c>
      <c r="P8" s="7">
        <v>14</v>
      </c>
    </row>
    <row r="9" spans="1:16" ht="12.75">
      <c r="A9" s="7">
        <v>0</v>
      </c>
      <c r="B9" s="7">
        <v>0</v>
      </c>
      <c r="C9" s="7">
        <v>15.62</v>
      </c>
      <c r="D9" s="7">
        <v>9.74</v>
      </c>
      <c r="E9" s="7">
        <v>0</v>
      </c>
      <c r="F9" s="7">
        <v>0.09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15.709999999999999</v>
      </c>
      <c r="M9" s="7">
        <v>0</v>
      </c>
      <c r="N9" s="7">
        <v>0</v>
      </c>
      <c r="O9" s="19">
        <v>0</v>
      </c>
      <c r="P9" s="7">
        <v>28</v>
      </c>
    </row>
    <row r="10" spans="1:16" ht="12.75">
      <c r="A10" s="7">
        <v>0</v>
      </c>
      <c r="B10" s="7">
        <v>0</v>
      </c>
      <c r="C10" s="7">
        <v>8.31</v>
      </c>
      <c r="D10" s="7">
        <v>3.69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8.31</v>
      </c>
      <c r="M10" s="7">
        <v>0</v>
      </c>
      <c r="N10" s="7">
        <v>0</v>
      </c>
      <c r="O10" s="19">
        <v>0</v>
      </c>
      <c r="P10" s="7">
        <v>22</v>
      </c>
    </row>
    <row r="11" spans="1:16" ht="12.75">
      <c r="A11" s="7">
        <v>0</v>
      </c>
      <c r="B11" s="7">
        <v>0</v>
      </c>
      <c r="C11" s="7">
        <v>20.98</v>
      </c>
      <c r="D11" s="7">
        <v>10.81</v>
      </c>
      <c r="E11" s="7">
        <v>0</v>
      </c>
      <c r="F11" s="7">
        <v>0.05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21.03</v>
      </c>
      <c r="M11" s="7">
        <v>0</v>
      </c>
      <c r="N11" s="7">
        <v>0</v>
      </c>
      <c r="O11" s="19">
        <v>0</v>
      </c>
      <c r="P11" s="7">
        <v>24</v>
      </c>
    </row>
    <row r="12" spans="1:16" ht="12.75">
      <c r="A12" s="7">
        <v>0</v>
      </c>
      <c r="B12" s="7">
        <v>0</v>
      </c>
      <c r="C12" s="7">
        <v>11.58</v>
      </c>
      <c r="D12" s="7">
        <v>6.81</v>
      </c>
      <c r="E12" s="7">
        <v>0</v>
      </c>
      <c r="F12" s="7">
        <v>0.07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11.65</v>
      </c>
      <c r="M12" s="7">
        <v>0</v>
      </c>
      <c r="N12" s="7">
        <v>0</v>
      </c>
      <c r="O12" s="19">
        <v>0</v>
      </c>
      <c r="P12" s="7">
        <v>16</v>
      </c>
    </row>
    <row r="13" spans="1:16" ht="12.75">
      <c r="A13" s="7">
        <v>0</v>
      </c>
      <c r="B13" s="7">
        <v>0</v>
      </c>
      <c r="C13" s="7">
        <v>6.92</v>
      </c>
      <c r="D13" s="7">
        <v>2.64</v>
      </c>
      <c r="E13" s="7">
        <v>0</v>
      </c>
      <c r="F13" s="7">
        <v>0.06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6.9799999999999995</v>
      </c>
      <c r="M13" s="7">
        <v>0</v>
      </c>
      <c r="N13" s="7">
        <v>0</v>
      </c>
      <c r="O13" s="19">
        <v>0</v>
      </c>
      <c r="P13" s="7">
        <v>37</v>
      </c>
    </row>
    <row r="14" spans="1:16" ht="12.75">
      <c r="A14" s="7">
        <v>0</v>
      </c>
      <c r="B14" s="7">
        <v>0</v>
      </c>
      <c r="C14" s="7">
        <v>21.13</v>
      </c>
      <c r="D14" s="7">
        <v>8.99</v>
      </c>
      <c r="E14" s="7">
        <v>0</v>
      </c>
      <c r="F14" s="7">
        <v>0.09</v>
      </c>
      <c r="G14" s="7">
        <v>0</v>
      </c>
      <c r="H14" s="7">
        <v>0</v>
      </c>
      <c r="I14" s="7">
        <v>0</v>
      </c>
      <c r="J14" s="7">
        <v>0</v>
      </c>
      <c r="K14" s="7">
        <v>27.37</v>
      </c>
      <c r="L14" s="7">
        <v>21.22</v>
      </c>
      <c r="M14" s="7">
        <v>0.09</v>
      </c>
      <c r="N14" s="7">
        <v>0</v>
      </c>
      <c r="O14" s="19">
        <v>0</v>
      </c>
      <c r="P14" s="7">
        <v>31</v>
      </c>
    </row>
    <row r="15" spans="1:16" ht="12.75">
      <c r="A15" s="7">
        <v>0</v>
      </c>
      <c r="B15" s="7">
        <v>0</v>
      </c>
      <c r="C15" s="7">
        <v>17.32</v>
      </c>
      <c r="D15" s="7">
        <v>10.84</v>
      </c>
      <c r="E15" s="7">
        <v>0</v>
      </c>
      <c r="F15" s="7">
        <v>0.07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17.39</v>
      </c>
      <c r="M15" s="7">
        <v>0</v>
      </c>
      <c r="N15" s="7">
        <v>0</v>
      </c>
      <c r="O15" s="19">
        <v>0</v>
      </c>
      <c r="P15" s="7">
        <v>16</v>
      </c>
    </row>
    <row r="16" spans="1:16" ht="12.75">
      <c r="A16" s="7">
        <v>0</v>
      </c>
      <c r="B16" s="7">
        <v>0</v>
      </c>
      <c r="C16" s="7">
        <v>20.69</v>
      </c>
      <c r="D16" s="7">
        <v>10.37</v>
      </c>
      <c r="E16" s="7">
        <v>0</v>
      </c>
      <c r="F16" s="7">
        <v>0.11</v>
      </c>
      <c r="G16" s="7">
        <v>0</v>
      </c>
      <c r="H16" s="7">
        <v>0</v>
      </c>
      <c r="I16" s="7">
        <v>0</v>
      </c>
      <c r="J16" s="7">
        <v>0</v>
      </c>
      <c r="K16" s="7">
        <v>23.06</v>
      </c>
      <c r="L16" s="7">
        <v>20.8</v>
      </c>
      <c r="M16" s="7">
        <v>0.05</v>
      </c>
      <c r="N16" s="7">
        <v>0</v>
      </c>
      <c r="O16" s="19">
        <v>0</v>
      </c>
      <c r="P16" s="7">
        <v>33</v>
      </c>
    </row>
    <row r="17" spans="1:16" ht="12.75">
      <c r="A17" s="7">
        <v>0</v>
      </c>
      <c r="B17" s="7">
        <v>0</v>
      </c>
      <c r="C17" s="7">
        <v>9.69</v>
      </c>
      <c r="D17" s="7">
        <v>6.88</v>
      </c>
      <c r="E17" s="7">
        <v>0</v>
      </c>
      <c r="F17" s="7">
        <v>0.07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9.76</v>
      </c>
      <c r="M17" s="7">
        <v>0</v>
      </c>
      <c r="N17" s="7">
        <v>0</v>
      </c>
      <c r="O17" s="19">
        <v>0</v>
      </c>
      <c r="P17" s="7">
        <v>22</v>
      </c>
    </row>
    <row r="18" spans="1:16" ht="12.75">
      <c r="A18" s="7">
        <v>0</v>
      </c>
      <c r="B18" s="7">
        <v>0</v>
      </c>
      <c r="C18" s="7">
        <v>17.89</v>
      </c>
      <c r="D18" s="7">
        <v>7.85</v>
      </c>
      <c r="E18" s="7">
        <v>0</v>
      </c>
      <c r="F18" s="7">
        <v>0.06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17.95</v>
      </c>
      <c r="M18" s="7">
        <v>0</v>
      </c>
      <c r="N18" s="7">
        <v>0</v>
      </c>
      <c r="O18" s="19">
        <v>0</v>
      </c>
      <c r="P18" s="7">
        <v>16</v>
      </c>
    </row>
    <row r="19" spans="1:16" ht="12.75">
      <c r="A19" s="7">
        <v>0</v>
      </c>
      <c r="B19" s="7">
        <v>0</v>
      </c>
      <c r="C19" s="7">
        <v>11.01</v>
      </c>
      <c r="D19" s="7">
        <v>7.83</v>
      </c>
      <c r="E19" s="7">
        <v>0</v>
      </c>
      <c r="F19" s="7">
        <v>0.07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11.08</v>
      </c>
      <c r="M19" s="7">
        <v>0</v>
      </c>
      <c r="N19" s="7">
        <v>0</v>
      </c>
      <c r="O19" s="19">
        <v>0</v>
      </c>
      <c r="P19" s="7">
        <v>16</v>
      </c>
    </row>
    <row r="20" spans="1:16" ht="12.75">
      <c r="A20" s="7">
        <v>0</v>
      </c>
      <c r="B20" s="7">
        <v>0</v>
      </c>
      <c r="C20" s="7">
        <v>12.3</v>
      </c>
      <c r="D20" s="7">
        <v>5.22</v>
      </c>
      <c r="E20" s="7">
        <v>0</v>
      </c>
      <c r="F20" s="7">
        <v>0.03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12.33</v>
      </c>
      <c r="M20" s="7">
        <v>0</v>
      </c>
      <c r="N20" s="7">
        <v>0</v>
      </c>
      <c r="O20" s="19">
        <v>0</v>
      </c>
      <c r="P20" s="7">
        <v>16</v>
      </c>
    </row>
    <row r="21" spans="1:16" ht="12.75">
      <c r="A21" s="7">
        <v>0</v>
      </c>
      <c r="B21" s="7">
        <v>0</v>
      </c>
      <c r="C21" s="7">
        <v>19.06</v>
      </c>
      <c r="D21" s="7">
        <v>13.33</v>
      </c>
      <c r="E21" s="7">
        <v>0</v>
      </c>
      <c r="F21" s="7">
        <v>0.08</v>
      </c>
      <c r="G21" s="7">
        <v>0</v>
      </c>
      <c r="H21" s="7">
        <v>0</v>
      </c>
      <c r="I21" s="7">
        <v>0</v>
      </c>
      <c r="J21" s="7">
        <v>0</v>
      </c>
      <c r="K21" s="7">
        <v>19.78</v>
      </c>
      <c r="L21" s="7">
        <v>19.139999999999997</v>
      </c>
      <c r="M21" s="7">
        <v>0.07</v>
      </c>
      <c r="N21" s="7">
        <v>0</v>
      </c>
      <c r="O21" s="19">
        <v>0</v>
      </c>
      <c r="P21" s="7">
        <v>40</v>
      </c>
    </row>
    <row r="22" spans="1:16" ht="12.75">
      <c r="A22" s="7">
        <v>0</v>
      </c>
      <c r="B22" s="7">
        <v>0</v>
      </c>
      <c r="C22" s="7">
        <v>11.42</v>
      </c>
      <c r="D22" s="7">
        <v>7.51</v>
      </c>
      <c r="E22" s="7">
        <v>0</v>
      </c>
      <c r="F22" s="7">
        <v>0.16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11.58</v>
      </c>
      <c r="M22" s="7">
        <v>0</v>
      </c>
      <c r="N22" s="7">
        <v>0</v>
      </c>
      <c r="O22" s="19">
        <v>0</v>
      </c>
      <c r="P22" s="7">
        <v>16</v>
      </c>
    </row>
    <row r="23" spans="1:16" ht="12.75">
      <c r="A23" s="7">
        <v>0</v>
      </c>
      <c r="B23" s="7">
        <v>0</v>
      </c>
      <c r="C23" s="7">
        <v>12.73</v>
      </c>
      <c r="D23" s="7">
        <v>7.99</v>
      </c>
      <c r="E23" s="7">
        <v>0</v>
      </c>
      <c r="F23" s="7">
        <v>0.18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12.91</v>
      </c>
      <c r="M23" s="7">
        <v>0</v>
      </c>
      <c r="N23" s="7">
        <v>0</v>
      </c>
      <c r="O23" s="19">
        <v>0</v>
      </c>
      <c r="P23" s="7">
        <v>20</v>
      </c>
    </row>
    <row r="24" spans="1:16" ht="12.75">
      <c r="A24" s="7">
        <v>0</v>
      </c>
      <c r="B24" s="7">
        <v>0</v>
      </c>
      <c r="C24" s="7">
        <v>8.62</v>
      </c>
      <c r="D24" s="7">
        <v>5.88</v>
      </c>
      <c r="E24" s="7">
        <v>0</v>
      </c>
      <c r="F24" s="7">
        <v>0.1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8.719999999999999</v>
      </c>
      <c r="M24" s="7">
        <v>0</v>
      </c>
      <c r="N24" s="7">
        <v>0</v>
      </c>
      <c r="O24" s="19">
        <v>0</v>
      </c>
      <c r="P24" s="7">
        <v>20</v>
      </c>
    </row>
    <row r="25" spans="1:16" ht="12.75">
      <c r="A25" s="7">
        <v>0</v>
      </c>
      <c r="B25" s="7">
        <v>0</v>
      </c>
      <c r="C25" s="7">
        <v>6.21</v>
      </c>
      <c r="D25" s="7">
        <v>4.18</v>
      </c>
      <c r="E25" s="7">
        <v>0</v>
      </c>
      <c r="F25" s="7">
        <v>0.02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6.2299999999999995</v>
      </c>
      <c r="M25" s="7">
        <v>0</v>
      </c>
      <c r="N25" s="7">
        <v>0</v>
      </c>
      <c r="O25" s="19">
        <v>0</v>
      </c>
      <c r="P25" s="7">
        <v>15</v>
      </c>
    </row>
    <row r="26" spans="1:16" ht="12.75">
      <c r="A26" s="7">
        <v>0</v>
      </c>
      <c r="B26" s="7">
        <v>0</v>
      </c>
      <c r="C26" s="7">
        <v>15.64</v>
      </c>
      <c r="D26" s="7">
        <v>9.6</v>
      </c>
      <c r="E26" s="7">
        <v>0</v>
      </c>
      <c r="F26" s="7">
        <v>0.1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15.74</v>
      </c>
      <c r="M26" s="7">
        <v>0</v>
      </c>
      <c r="N26" s="7">
        <v>0</v>
      </c>
      <c r="O26" s="19">
        <v>0</v>
      </c>
      <c r="P26" s="7">
        <v>16</v>
      </c>
    </row>
    <row r="27" spans="1:16" ht="12.75">
      <c r="A27" s="7">
        <v>0</v>
      </c>
      <c r="B27" s="7">
        <v>0</v>
      </c>
      <c r="C27" s="7">
        <v>38.34</v>
      </c>
      <c r="D27" s="7">
        <v>27.44</v>
      </c>
      <c r="E27" s="7">
        <v>0</v>
      </c>
      <c r="F27" s="7">
        <v>0.18</v>
      </c>
      <c r="G27" s="7">
        <v>0</v>
      </c>
      <c r="H27" s="7">
        <v>0</v>
      </c>
      <c r="I27" s="7">
        <v>0</v>
      </c>
      <c r="J27" s="7">
        <v>0</v>
      </c>
      <c r="K27" s="7">
        <v>32</v>
      </c>
      <c r="L27" s="7">
        <v>38.52</v>
      </c>
      <c r="M27" s="7">
        <v>0.11</v>
      </c>
      <c r="N27" s="7">
        <v>0</v>
      </c>
      <c r="O27" s="19">
        <v>0</v>
      </c>
      <c r="P27" s="7">
        <v>51</v>
      </c>
    </row>
    <row r="28" spans="1:16" ht="12.75">
      <c r="A28" s="7">
        <v>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9">
        <v>0</v>
      </c>
      <c r="P28" s="7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2016-08-10T12:57:36Z</cp:lastPrinted>
  <dcterms:created xsi:type="dcterms:W3CDTF">2011-07-25T06:42:36Z</dcterms:created>
  <dcterms:modified xsi:type="dcterms:W3CDTF">2016-08-10T13:47:41Z</dcterms:modified>
  <cp:category/>
  <cp:version/>
  <cp:contentType/>
  <cp:contentStatus/>
</cp:coreProperties>
</file>